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28800" windowHeight="12000" tabRatio="719" firstSheet="3" activeTab="6"/>
  </bookViews>
  <sheets>
    <sheet name="Бандлик" sheetId="3" state="hidden" r:id="rId1"/>
    <sheet name="Буш вакт" sheetId="24" state="hidden" r:id="rId2"/>
    <sheet name="Свод№1" sheetId="20" state="hidden" r:id="rId3"/>
    <sheet name="Свод№1 (2)" sheetId="30" r:id="rId4"/>
    <sheet name="Свод№2" sheetId="26" state="hidden" r:id="rId5"/>
    <sheet name="Свод№3" sheetId="27" state="hidden" r:id="rId6"/>
    <sheet name="Свод№2 (2)" sheetId="31" r:id="rId7"/>
    <sheet name="Свод№4." sheetId="29" state="hidden" r:id="rId8"/>
    <sheet name="Свод№4. (2)" sheetId="32" state="hidden" r:id="rId9"/>
    <sheet name="Свод№4. (3)" sheetId="34" r:id="rId10"/>
    <sheet name="Свод№5" sheetId="23" state="hidden" r:id="rId11"/>
    <sheet name="Свод№5 (2)" sheetId="33" r:id="rId12"/>
  </sheets>
  <externalReferences>
    <externalReference r:id="rId13"/>
  </externalReferences>
  <definedNames>
    <definedName name="_xlnm._FilterDatabase" localSheetId="0" hidden="1">Бандлик!$A$8:$CH$227</definedName>
    <definedName name="_xlnm._FilterDatabase" localSheetId="1" hidden="1">'Буш вакт'!$A$9:$AM$227</definedName>
    <definedName name="_xlnm.Print_Area" localSheetId="0">Бандлик!$A$1:$CH$227</definedName>
    <definedName name="_xlnm.Print_Area" localSheetId="1">'Буш вакт'!$A$1:$CP$227</definedName>
    <definedName name="_xlnm.Print_Area" localSheetId="2">Свод№1!$A$1:$K$20</definedName>
    <definedName name="_xlnm.Print_Area" localSheetId="3">'Свод№1 (2)'!$A$1:$K$20</definedName>
    <definedName name="_xlnm.Print_Area" localSheetId="4">Свод№2!$A$1:$AR$22</definedName>
    <definedName name="_xlnm.Print_Area" localSheetId="6">'Свод№2 (2)'!$A$1:$AS$20</definedName>
    <definedName name="_xlnm.Print_Area" localSheetId="5">Свод№3!$A$1:$AB$22</definedName>
    <definedName name="_xlnm.Print_Area" localSheetId="7">Свод№4.!$A$2:$BK$22</definedName>
    <definedName name="_xlnm.Print_Area" localSheetId="8">'Свод№4. (2)'!$A$2:$BK$22</definedName>
    <definedName name="_xlnm.Print_Area" localSheetId="9">'Свод№4. (3)'!$A$2:$BK$23</definedName>
    <definedName name="_xlnm.Print_Area" localSheetId="10">Свод№5!$A$2:$AC$21</definedName>
    <definedName name="_xlnm.Print_Area" localSheetId="11">'Свод№5 (2)'!$A$2:$AC$22</definedName>
  </definedNames>
  <calcPr calcId="144525"/>
</workbook>
</file>

<file path=xl/calcChain.xml><?xml version="1.0" encoding="utf-8"?>
<calcChain xmlns="http://schemas.openxmlformats.org/spreadsheetml/2006/main">
  <c r="K16" i="33" l="1"/>
  <c r="C18" i="30" l="1"/>
  <c r="H7" i="30"/>
  <c r="D7" i="30"/>
  <c r="C7" i="30" s="1"/>
  <c r="F7" i="30"/>
  <c r="C10" i="30"/>
  <c r="I14" i="30"/>
  <c r="C9" i="30"/>
  <c r="C8" i="30"/>
  <c r="E7" i="30" l="1"/>
  <c r="G7" i="30"/>
  <c r="BB14" i="34"/>
  <c r="BC14" i="34"/>
  <c r="AN12" i="34" l="1"/>
  <c r="BB11" i="34"/>
  <c r="BC11" i="34"/>
  <c r="S15" i="31"/>
  <c r="S14" i="31"/>
  <c r="D10" i="31" l="1"/>
  <c r="F10" i="31"/>
  <c r="F12" i="31"/>
  <c r="F9" i="31" l="1"/>
  <c r="F8" i="31" l="1"/>
  <c r="G8" i="31"/>
  <c r="F11" i="31"/>
  <c r="F13" i="31"/>
  <c r="F14" i="31"/>
  <c r="F15" i="31"/>
  <c r="F16" i="31"/>
  <c r="F17" i="31"/>
  <c r="F18" i="31"/>
  <c r="F19" i="31"/>
  <c r="F20" i="31"/>
  <c r="D8" i="31"/>
  <c r="D13" i="31"/>
  <c r="D14" i="31"/>
  <c r="D15" i="31"/>
  <c r="D16" i="31"/>
  <c r="D17" i="31"/>
  <c r="D20" i="31"/>
  <c r="AQ7" i="31"/>
  <c r="AR7" i="31"/>
  <c r="AS7" i="31" s="1"/>
  <c r="AP9" i="31"/>
  <c r="AP8" i="31"/>
  <c r="AO7" i="31"/>
  <c r="AN7" i="31"/>
  <c r="AS20" i="31"/>
  <c r="AS19" i="31"/>
  <c r="AS17" i="31"/>
  <c r="AS16" i="31"/>
  <c r="AS15" i="31"/>
  <c r="AS14" i="31"/>
  <c r="AS13" i="31"/>
  <c r="AS12" i="31"/>
  <c r="AS11" i="31"/>
  <c r="AS10" i="31"/>
  <c r="AS9" i="31"/>
  <c r="AS8" i="31"/>
  <c r="AP20" i="31"/>
  <c r="AP19" i="31"/>
  <c r="AP18" i="31"/>
  <c r="AP17" i="31"/>
  <c r="AP16" i="31"/>
  <c r="AP15" i="31"/>
  <c r="AP14" i="31"/>
  <c r="AP13" i="31"/>
  <c r="AP12" i="31"/>
  <c r="AP11" i="31"/>
  <c r="AP10" i="31"/>
  <c r="I16" i="30"/>
  <c r="I18" i="30"/>
  <c r="I9" i="30"/>
  <c r="I10" i="30"/>
  <c r="I8" i="30"/>
  <c r="G8" i="30"/>
  <c r="G14" i="30"/>
  <c r="G18" i="30"/>
  <c r="AP7" i="31" l="1"/>
  <c r="T7" i="31"/>
  <c r="J14" i="31"/>
  <c r="AA8" i="31" l="1"/>
  <c r="AA9" i="31"/>
  <c r="AA11" i="31"/>
  <c r="AA13" i="31"/>
  <c r="AA15" i="31"/>
  <c r="AA20" i="31"/>
  <c r="S10" i="31" l="1"/>
  <c r="S9" i="31" l="1"/>
  <c r="S11" i="31"/>
  <c r="S12" i="31"/>
  <c r="S13" i="31"/>
  <c r="S16" i="31"/>
  <c r="S17" i="31"/>
  <c r="AA17" i="31" s="1"/>
  <c r="S18" i="31"/>
  <c r="AA18" i="31" s="1"/>
  <c r="S19" i="31"/>
  <c r="S20" i="31"/>
  <c r="S8" i="31"/>
  <c r="Z7" i="31" l="1"/>
  <c r="S7" i="31"/>
  <c r="H11" i="33"/>
  <c r="H12" i="33"/>
  <c r="H13" i="33"/>
  <c r="H14" i="33"/>
  <c r="H15" i="33"/>
  <c r="H16" i="33"/>
  <c r="H17" i="33"/>
  <c r="H18" i="33"/>
  <c r="H19" i="33"/>
  <c r="H20" i="33"/>
  <c r="H21" i="33"/>
  <c r="H22" i="33"/>
  <c r="H10" i="33"/>
  <c r="E22" i="33"/>
  <c r="E11" i="33"/>
  <c r="E12" i="33"/>
  <c r="E13" i="33"/>
  <c r="E14" i="33"/>
  <c r="E15" i="33"/>
  <c r="E16" i="33"/>
  <c r="E17" i="33"/>
  <c r="E18" i="33"/>
  <c r="E19" i="33"/>
  <c r="E20" i="33"/>
  <c r="E21" i="33"/>
  <c r="E10" i="33"/>
  <c r="AC13" i="33"/>
  <c r="AC15" i="33"/>
  <c r="AC16" i="33"/>
  <c r="AC18" i="33"/>
  <c r="AC19" i="33"/>
  <c r="Z22" i="33"/>
  <c r="Z12" i="33"/>
  <c r="Z13" i="33"/>
  <c r="Z14" i="33"/>
  <c r="W15" i="33"/>
  <c r="K13" i="33"/>
  <c r="K17" i="33"/>
  <c r="K18" i="33"/>
  <c r="K10" i="33"/>
  <c r="G9" i="33"/>
  <c r="F9" i="33"/>
  <c r="D9" i="33"/>
  <c r="C9" i="33"/>
  <c r="BK10" i="34"/>
  <c r="BJ10" i="34"/>
  <c r="BI10" i="34"/>
  <c r="BH10" i="34"/>
  <c r="BG10" i="34"/>
  <c r="BF10" i="34"/>
  <c r="BE10" i="34"/>
  <c r="AJ17" i="34"/>
  <c r="AK17" i="34"/>
  <c r="AK18" i="34"/>
  <c r="AJ19" i="34"/>
  <c r="AK19" i="34"/>
  <c r="AJ23" i="34"/>
  <c r="AK23" i="34"/>
  <c r="BC12" i="34"/>
  <c r="BB13" i="34"/>
  <c r="BC13" i="34"/>
  <c r="BB15" i="34"/>
  <c r="BC15" i="34"/>
  <c r="BB16" i="34"/>
  <c r="BC16" i="34"/>
  <c r="BB17" i="34"/>
  <c r="BC17" i="34"/>
  <c r="BB18" i="34"/>
  <c r="BC18" i="34"/>
  <c r="BB19" i="34"/>
  <c r="BC19" i="34"/>
  <c r="BB20" i="34"/>
  <c r="BC20" i="34"/>
  <c r="BB21" i="34"/>
  <c r="BC21" i="34"/>
  <c r="BC22" i="34"/>
  <c r="BB23" i="34"/>
  <c r="BC23" i="34"/>
  <c r="D17" i="34"/>
  <c r="D18" i="34"/>
  <c r="C20" i="34"/>
  <c r="D20" i="34"/>
  <c r="C23" i="34"/>
  <c r="D23" i="34"/>
  <c r="C11" i="34"/>
  <c r="E11" i="34" s="1"/>
  <c r="E15" i="31"/>
  <c r="E20" i="31"/>
  <c r="AH9" i="31"/>
  <c r="AH11" i="31"/>
  <c r="AH15" i="31"/>
  <c r="AH16" i="31"/>
  <c r="AH17" i="31"/>
  <c r="AH19" i="31"/>
  <c r="AH20" i="31"/>
  <c r="AH8" i="31"/>
  <c r="AE9" i="31"/>
  <c r="AE11" i="31"/>
  <c r="AE12" i="31"/>
  <c r="AE15" i="31"/>
  <c r="AE16" i="31"/>
  <c r="AE19" i="31"/>
  <c r="AE20" i="31"/>
  <c r="AE8" i="31"/>
  <c r="X9" i="31"/>
  <c r="X12" i="31"/>
  <c r="X13" i="31"/>
  <c r="X15" i="31"/>
  <c r="X16" i="31"/>
  <c r="X17" i="31"/>
  <c r="X19" i="31"/>
  <c r="X20" i="31"/>
  <c r="U9" i="31"/>
  <c r="U11" i="31"/>
  <c r="U13" i="31"/>
  <c r="U15" i="31"/>
  <c r="U17" i="31"/>
  <c r="U20" i="31"/>
  <c r="U8" i="31"/>
  <c r="J10" i="31"/>
  <c r="J12" i="31"/>
  <c r="J13" i="31"/>
  <c r="J15" i="31"/>
  <c r="J20" i="31"/>
  <c r="J8" i="31"/>
  <c r="W7" i="31"/>
  <c r="C7" i="31"/>
  <c r="E20" i="34" l="1"/>
  <c r="AL17" i="34"/>
  <c r="H9" i="33"/>
  <c r="AL23" i="34"/>
  <c r="E23" i="34"/>
  <c r="G20" i="31"/>
  <c r="AL19" i="34"/>
  <c r="G15" i="31"/>
  <c r="E9" i="33"/>
  <c r="BC10" i="34"/>
  <c r="K20" i="34" l="1"/>
  <c r="AO16" i="34"/>
  <c r="Q11" i="34"/>
  <c r="AM10" i="34"/>
  <c r="AA22" i="33"/>
  <c r="AA21" i="33"/>
  <c r="X21" i="33"/>
  <c r="L20" i="33"/>
  <c r="K20" i="33"/>
  <c r="Z17" i="33"/>
  <c r="X15" i="33"/>
  <c r="Z15" i="33" s="1"/>
  <c r="AK19" i="32"/>
  <c r="AJ19" i="32"/>
  <c r="K19" i="32"/>
  <c r="C19" i="32"/>
  <c r="AY15" i="32"/>
  <c r="AV15" i="32"/>
  <c r="AK14" i="32"/>
  <c r="AJ14" i="32"/>
  <c r="AK10" i="32"/>
  <c r="AJ10" i="32"/>
  <c r="Q10" i="32"/>
  <c r="C10" i="32"/>
  <c r="AW9" i="32"/>
  <c r="M20" i="31"/>
  <c r="K20" i="31"/>
  <c r="K19" i="31"/>
  <c r="Y16" i="31"/>
  <c r="AA16" i="31" s="1"/>
  <c r="M16" i="31"/>
  <c r="K16" i="31"/>
  <c r="AB15" i="31"/>
  <c r="K15" i="31"/>
  <c r="M13" i="31"/>
  <c r="Y12" i="31"/>
  <c r="AA12" i="31" s="1"/>
  <c r="M12" i="31"/>
  <c r="K12" i="31"/>
  <c r="AB11" i="31"/>
  <c r="Y10" i="31"/>
  <c r="AA10" i="31" s="1"/>
  <c r="M10" i="31"/>
  <c r="AB9" i="31"/>
  <c r="L20" i="30"/>
  <c r="L19" i="30"/>
  <c r="L18" i="30"/>
  <c r="L17" i="30"/>
  <c r="L16" i="30"/>
  <c r="L15" i="30"/>
  <c r="K14" i="30"/>
  <c r="L13" i="30"/>
  <c r="L12" i="30"/>
  <c r="L10" i="30"/>
  <c r="L8" i="30"/>
  <c r="J1" i="30"/>
  <c r="AB16" i="31" l="1"/>
  <c r="AC8" i="23"/>
  <c r="Z8" i="23"/>
  <c r="AC10" i="23"/>
  <c r="AC11" i="23"/>
  <c r="AC12" i="23"/>
  <c r="AC13" i="23"/>
  <c r="AC14" i="23"/>
  <c r="AC15" i="23"/>
  <c r="AC16" i="23"/>
  <c r="AC17" i="23"/>
  <c r="AC18" i="23"/>
  <c r="AC19" i="23"/>
  <c r="AC20" i="23"/>
  <c r="AC21" i="23"/>
  <c r="AC9" i="23"/>
  <c r="Z10" i="23"/>
  <c r="Z11" i="23"/>
  <c r="Z12" i="23"/>
  <c r="Z13" i="23"/>
  <c r="Z14" i="23"/>
  <c r="Z15" i="23"/>
  <c r="Z16" i="23"/>
  <c r="Z17" i="23"/>
  <c r="Z18" i="23"/>
  <c r="Z19" i="23"/>
  <c r="Z20" i="23"/>
  <c r="Z21" i="23"/>
  <c r="Z9" i="23"/>
  <c r="W12" i="23"/>
  <c r="W18" i="23"/>
  <c r="T12" i="23"/>
  <c r="Q14" i="23"/>
  <c r="E12" i="23"/>
  <c r="E17" i="23"/>
  <c r="J16" i="31" l="1"/>
  <c r="W18" i="26"/>
  <c r="AB15" i="26" l="1"/>
  <c r="AC17" i="26" l="1"/>
  <c r="O19" i="26" l="1"/>
  <c r="P19" i="26"/>
  <c r="Q19" i="26"/>
  <c r="J4" i="20" l="1"/>
  <c r="J1" i="20" l="1"/>
  <c r="AQ72" i="3"/>
  <c r="N12" i="31" s="1"/>
  <c r="AR72" i="3"/>
  <c r="AI44" i="24" l="1"/>
  <c r="P12" i="32" l="1"/>
  <c r="AC9" i="3"/>
  <c r="D216" i="24" l="1"/>
  <c r="E216" i="24"/>
  <c r="F216" i="24"/>
  <c r="G216" i="24"/>
  <c r="H216" i="24"/>
  <c r="I216" i="24"/>
  <c r="J216" i="24"/>
  <c r="K216" i="24"/>
  <c r="L216" i="24"/>
  <c r="M216" i="24"/>
  <c r="D202" i="24"/>
  <c r="E202" i="24"/>
  <c r="F202" i="24"/>
  <c r="G202" i="24"/>
  <c r="H202" i="24"/>
  <c r="I202" i="24"/>
  <c r="J202" i="24"/>
  <c r="K202" i="24"/>
  <c r="L202" i="24"/>
  <c r="M202" i="24"/>
  <c r="U22" i="33" s="1"/>
  <c r="D182" i="24"/>
  <c r="E182" i="24"/>
  <c r="F182" i="24"/>
  <c r="G182" i="24"/>
  <c r="H182" i="24"/>
  <c r="I182" i="24"/>
  <c r="J182" i="24"/>
  <c r="K182" i="24"/>
  <c r="L182" i="24"/>
  <c r="M182" i="24"/>
  <c r="U21" i="33" s="1"/>
  <c r="W21" i="33" s="1"/>
  <c r="D159" i="24"/>
  <c r="E159" i="24"/>
  <c r="F159" i="24"/>
  <c r="G159" i="24"/>
  <c r="H159" i="24"/>
  <c r="I159" i="24"/>
  <c r="J159" i="24"/>
  <c r="K159" i="24"/>
  <c r="L159" i="24"/>
  <c r="M159" i="24"/>
  <c r="U20" i="33" s="1"/>
  <c r="D143" i="24"/>
  <c r="E143" i="24"/>
  <c r="F143" i="24"/>
  <c r="G143" i="24"/>
  <c r="H143" i="24"/>
  <c r="I143" i="24"/>
  <c r="J143" i="24"/>
  <c r="K143" i="24"/>
  <c r="L143" i="24"/>
  <c r="M143" i="24"/>
  <c r="U19" i="33" s="1"/>
  <c r="K100" i="24"/>
  <c r="H72" i="24"/>
  <c r="I72" i="24"/>
  <c r="J72" i="24"/>
  <c r="F72" i="24"/>
  <c r="D9" i="24"/>
  <c r="E9" i="24"/>
  <c r="F9" i="24"/>
  <c r="G9" i="24"/>
  <c r="H9" i="24"/>
  <c r="I9" i="24"/>
  <c r="J9" i="24"/>
  <c r="BN27" i="3"/>
  <c r="BM27" i="3"/>
  <c r="BL27" i="3"/>
  <c r="BI27" i="3"/>
  <c r="BJ27" i="3"/>
  <c r="BK27" i="3"/>
  <c r="BJ9" i="3"/>
  <c r="BK9" i="3"/>
  <c r="BH9" i="3" s="1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M10" i="33" s="1"/>
  <c r="CE9" i="3"/>
  <c r="P10" i="33" s="1"/>
  <c r="CF9" i="3"/>
  <c r="S10" i="33" s="1"/>
  <c r="CG9" i="3"/>
  <c r="CH9" i="3"/>
  <c r="BI9" i="3"/>
  <c r="AN9" i="3"/>
  <c r="L8" i="31" s="1"/>
  <c r="AO9" i="3"/>
  <c r="AP9" i="3"/>
  <c r="AQ9" i="3"/>
  <c r="N8" i="31" s="1"/>
  <c r="AR9" i="3"/>
  <c r="AS9" i="3"/>
  <c r="AT9" i="3"/>
  <c r="P8" i="31" s="1"/>
  <c r="AU9" i="3"/>
  <c r="AV9" i="3"/>
  <c r="AW9" i="3"/>
  <c r="AX9" i="3"/>
  <c r="AY9" i="3"/>
  <c r="AZ9" i="3"/>
  <c r="BA9" i="3"/>
  <c r="BB9" i="3"/>
  <c r="BC9" i="3"/>
  <c r="BD9" i="3"/>
  <c r="BE9" i="3"/>
  <c r="BF9" i="3"/>
  <c r="AM9" i="3"/>
  <c r="BG10" i="3"/>
  <c r="AI10" i="3" s="1"/>
  <c r="BH10" i="3"/>
  <c r="BG11" i="3"/>
  <c r="BH11" i="3"/>
  <c r="BG12" i="3"/>
  <c r="AI12" i="3" s="1"/>
  <c r="BH12" i="3"/>
  <c r="BG13" i="3"/>
  <c r="BH13" i="3"/>
  <c r="BG14" i="3"/>
  <c r="AI14" i="3" s="1"/>
  <c r="BH14" i="3"/>
  <c r="BG15" i="3"/>
  <c r="BH15" i="3"/>
  <c r="BG16" i="3"/>
  <c r="AI16" i="3" s="1"/>
  <c r="BH16" i="3"/>
  <c r="BG17" i="3"/>
  <c r="BH17" i="3"/>
  <c r="BG18" i="3"/>
  <c r="AI18" i="3" s="1"/>
  <c r="BH18" i="3"/>
  <c r="BG19" i="3"/>
  <c r="BH19" i="3"/>
  <c r="BG20" i="3"/>
  <c r="AI20" i="3" s="1"/>
  <c r="BH20" i="3"/>
  <c r="BG21" i="3"/>
  <c r="BH21" i="3"/>
  <c r="BG22" i="3"/>
  <c r="AI22" i="3" s="1"/>
  <c r="BH22" i="3"/>
  <c r="BG23" i="3"/>
  <c r="BH23" i="3"/>
  <c r="BG24" i="3"/>
  <c r="AI24" i="3" s="1"/>
  <c r="BH24" i="3"/>
  <c r="BG25" i="3"/>
  <c r="BH25" i="3"/>
  <c r="BG26" i="3"/>
  <c r="AI26" i="3" s="1"/>
  <c r="BH26" i="3"/>
  <c r="BG28" i="3"/>
  <c r="AI28" i="3" s="1"/>
  <c r="BH28" i="3"/>
  <c r="BG29" i="3"/>
  <c r="AI29" i="3" s="1"/>
  <c r="BH29" i="3"/>
  <c r="BG30" i="3"/>
  <c r="AI30" i="3" s="1"/>
  <c r="BH30" i="3"/>
  <c r="BG31" i="3"/>
  <c r="AI31" i="3" s="1"/>
  <c r="BH31" i="3"/>
  <c r="BG32" i="3"/>
  <c r="AI32" i="3" s="1"/>
  <c r="BH32" i="3"/>
  <c r="BG33" i="3"/>
  <c r="AI33" i="3" s="1"/>
  <c r="BH33" i="3"/>
  <c r="BG34" i="3"/>
  <c r="AI34" i="3" s="1"/>
  <c r="BH34" i="3"/>
  <c r="BG35" i="3"/>
  <c r="AI35" i="3" s="1"/>
  <c r="BH35" i="3"/>
  <c r="BG36" i="3"/>
  <c r="AI36" i="3" s="1"/>
  <c r="BH36" i="3"/>
  <c r="BG37" i="3"/>
  <c r="AI37" i="3" s="1"/>
  <c r="BH37" i="3"/>
  <c r="BG38" i="3"/>
  <c r="AI38" i="3" s="1"/>
  <c r="BH38" i="3"/>
  <c r="BG39" i="3"/>
  <c r="BH39" i="3"/>
  <c r="BG40" i="3"/>
  <c r="AI40" i="3" s="1"/>
  <c r="BH40" i="3"/>
  <c r="BG41" i="3"/>
  <c r="BH41" i="3"/>
  <c r="BG42" i="3"/>
  <c r="AI42" i="3" s="1"/>
  <c r="BH42" i="3"/>
  <c r="BG43" i="3"/>
  <c r="AI43" i="3" s="1"/>
  <c r="BH43" i="3"/>
  <c r="BG45" i="3"/>
  <c r="BH45" i="3"/>
  <c r="BG46" i="3"/>
  <c r="AI46" i="3" s="1"/>
  <c r="BH46" i="3"/>
  <c r="BG47" i="3"/>
  <c r="AI47" i="3" s="1"/>
  <c r="BH47" i="3"/>
  <c r="BG48" i="3"/>
  <c r="AI48" i="3" s="1"/>
  <c r="BH48" i="3"/>
  <c r="BG49" i="3"/>
  <c r="BH49" i="3"/>
  <c r="BG50" i="3"/>
  <c r="AI50" i="3" s="1"/>
  <c r="BH50" i="3"/>
  <c r="BG51" i="3"/>
  <c r="BH51" i="3"/>
  <c r="BG52" i="3"/>
  <c r="AI52" i="3" s="1"/>
  <c r="BH52" i="3"/>
  <c r="BG53" i="3"/>
  <c r="BH53" i="3"/>
  <c r="BG54" i="3"/>
  <c r="AI54" i="3" s="1"/>
  <c r="BH54" i="3"/>
  <c r="BG55" i="3"/>
  <c r="BH55" i="3"/>
  <c r="BG56" i="3"/>
  <c r="AI56" i="3" s="1"/>
  <c r="BH56" i="3"/>
  <c r="BG57" i="3"/>
  <c r="AI57" i="3" s="1"/>
  <c r="BH57" i="3"/>
  <c r="BG59" i="3"/>
  <c r="AI59" i="3" s="1"/>
  <c r="BH59" i="3"/>
  <c r="BG60" i="3"/>
  <c r="BH60" i="3"/>
  <c r="BG61" i="3"/>
  <c r="AI61" i="3" s="1"/>
  <c r="BH61" i="3"/>
  <c r="BG62" i="3"/>
  <c r="AI62" i="3" s="1"/>
  <c r="BH62" i="3"/>
  <c r="BG63" i="3"/>
  <c r="AI63" i="3" s="1"/>
  <c r="BH63" i="3"/>
  <c r="BG64" i="3"/>
  <c r="BH64" i="3"/>
  <c r="BG65" i="3"/>
  <c r="AI65" i="3" s="1"/>
  <c r="BH65" i="3"/>
  <c r="BG66" i="3"/>
  <c r="AI66" i="3" s="1"/>
  <c r="BH66" i="3"/>
  <c r="BG67" i="3"/>
  <c r="BH67" i="3"/>
  <c r="BG68" i="3"/>
  <c r="BH68" i="3"/>
  <c r="BG69" i="3"/>
  <c r="AI69" i="3" s="1"/>
  <c r="BH69" i="3"/>
  <c r="BG70" i="3"/>
  <c r="AI70" i="3" s="1"/>
  <c r="BH70" i="3"/>
  <c r="BG71" i="3"/>
  <c r="AI71" i="3" s="1"/>
  <c r="BH71" i="3"/>
  <c r="BG73" i="3"/>
  <c r="BH73" i="3"/>
  <c r="BG74" i="3"/>
  <c r="AI74" i="3" s="1"/>
  <c r="BH74" i="3"/>
  <c r="BG75" i="3"/>
  <c r="BH75" i="3"/>
  <c r="BG76" i="3"/>
  <c r="AI76" i="3" s="1"/>
  <c r="BH76" i="3"/>
  <c r="BG77" i="3"/>
  <c r="BH77" i="3"/>
  <c r="BG78" i="3"/>
  <c r="AI78" i="3" s="1"/>
  <c r="BH78" i="3"/>
  <c r="BG79" i="3"/>
  <c r="BH79" i="3"/>
  <c r="BG80" i="3"/>
  <c r="AI80" i="3" s="1"/>
  <c r="BH80" i="3"/>
  <c r="BG81" i="3"/>
  <c r="BH81" i="3"/>
  <c r="BG82" i="3"/>
  <c r="AI82" i="3" s="1"/>
  <c r="BH82" i="3"/>
  <c r="BG83" i="3"/>
  <c r="BH83" i="3"/>
  <c r="BG84" i="3"/>
  <c r="AI84" i="3" s="1"/>
  <c r="BH84" i="3"/>
  <c r="BG85" i="3"/>
  <c r="BH85" i="3"/>
  <c r="BG86" i="3"/>
  <c r="AI86" i="3" s="1"/>
  <c r="BH86" i="3"/>
  <c r="BG87" i="3"/>
  <c r="BH87" i="3"/>
  <c r="BG89" i="3"/>
  <c r="AI89" i="3" s="1"/>
  <c r="BH89" i="3"/>
  <c r="BG90" i="3"/>
  <c r="AI90" i="3" s="1"/>
  <c r="BH90" i="3"/>
  <c r="BG91" i="3"/>
  <c r="AI91" i="3" s="1"/>
  <c r="BH91" i="3"/>
  <c r="BG92" i="3"/>
  <c r="BH92" i="3"/>
  <c r="BG93" i="3"/>
  <c r="AI93" i="3" s="1"/>
  <c r="BH93" i="3"/>
  <c r="BG94" i="3"/>
  <c r="AI94" i="3" s="1"/>
  <c r="BH94" i="3"/>
  <c r="BG95" i="3"/>
  <c r="AI95" i="3" s="1"/>
  <c r="BH95" i="3"/>
  <c r="BG96" i="3"/>
  <c r="BH96" i="3"/>
  <c r="BG97" i="3"/>
  <c r="AI97" i="3" s="1"/>
  <c r="BH97" i="3"/>
  <c r="BG98" i="3"/>
  <c r="AI98" i="3" s="1"/>
  <c r="BH98" i="3"/>
  <c r="BG99" i="3"/>
  <c r="AI99" i="3" s="1"/>
  <c r="BH99" i="3"/>
  <c r="BG101" i="3"/>
  <c r="AI101" i="3" s="1"/>
  <c r="BH101" i="3"/>
  <c r="BG102" i="3"/>
  <c r="AI102" i="3" s="1"/>
  <c r="BH102" i="3"/>
  <c r="BG103" i="3"/>
  <c r="AI103" i="3" s="1"/>
  <c r="BH103" i="3"/>
  <c r="BG104" i="3"/>
  <c r="AI104" i="3" s="1"/>
  <c r="BH104" i="3"/>
  <c r="BG105" i="3"/>
  <c r="BH105" i="3"/>
  <c r="BG106" i="3"/>
  <c r="AI106" i="3" s="1"/>
  <c r="BH106" i="3"/>
  <c r="BG107" i="3"/>
  <c r="AI107" i="3" s="1"/>
  <c r="BH107" i="3"/>
  <c r="BG108" i="3"/>
  <c r="BH108" i="3"/>
  <c r="BG109" i="3"/>
  <c r="BH109" i="3"/>
  <c r="BG110" i="3"/>
  <c r="AI110" i="3" s="1"/>
  <c r="BH110" i="3"/>
  <c r="BG111" i="3"/>
  <c r="BH111" i="3"/>
  <c r="BG112" i="3"/>
  <c r="BH112" i="3"/>
  <c r="BG113" i="3"/>
  <c r="AI113" i="3" s="1"/>
  <c r="BH113" i="3"/>
  <c r="BG115" i="3"/>
  <c r="BH115" i="3"/>
  <c r="BG116" i="3"/>
  <c r="AI116" i="3" s="1"/>
  <c r="BH116" i="3"/>
  <c r="BG117" i="3"/>
  <c r="AI117" i="3" s="1"/>
  <c r="BH117" i="3"/>
  <c r="BG118" i="3"/>
  <c r="AI118" i="3" s="1"/>
  <c r="BH118" i="3"/>
  <c r="BG119" i="3"/>
  <c r="AI119" i="3" s="1"/>
  <c r="BH119" i="3"/>
  <c r="BG120" i="3"/>
  <c r="AI120" i="3" s="1"/>
  <c r="BH120" i="3"/>
  <c r="BG121" i="3"/>
  <c r="AI121" i="3" s="1"/>
  <c r="BH121" i="3"/>
  <c r="BG122" i="3"/>
  <c r="AI122" i="3" s="1"/>
  <c r="BH122" i="3"/>
  <c r="BG123" i="3"/>
  <c r="AI123" i="3" s="1"/>
  <c r="BH123" i="3"/>
  <c r="BG124" i="3"/>
  <c r="AI124" i="3" s="1"/>
  <c r="BH124" i="3"/>
  <c r="BG125" i="3"/>
  <c r="AI125" i="3" s="1"/>
  <c r="BH125" i="3"/>
  <c r="BG126" i="3"/>
  <c r="AI126" i="3" s="1"/>
  <c r="BH126" i="3"/>
  <c r="BG127" i="3"/>
  <c r="AI127" i="3" s="1"/>
  <c r="BH127" i="3"/>
  <c r="BG128" i="3"/>
  <c r="AI128" i="3" s="1"/>
  <c r="BH128" i="3"/>
  <c r="BG129" i="3"/>
  <c r="BH129" i="3"/>
  <c r="BG130" i="3"/>
  <c r="AI130" i="3" s="1"/>
  <c r="BH130" i="3"/>
  <c r="BG132" i="3"/>
  <c r="BH132" i="3"/>
  <c r="BG133" i="3"/>
  <c r="BH133" i="3"/>
  <c r="BG134" i="3"/>
  <c r="AI134" i="3" s="1"/>
  <c r="BH134" i="3"/>
  <c r="BG135" i="3"/>
  <c r="AI135" i="3" s="1"/>
  <c r="BH135" i="3"/>
  <c r="BG136" i="3"/>
  <c r="AI136" i="3" s="1"/>
  <c r="BH136" i="3"/>
  <c r="BG137" i="3"/>
  <c r="BH137" i="3"/>
  <c r="BG138" i="3"/>
  <c r="AI138" i="3" s="1"/>
  <c r="BH138" i="3"/>
  <c r="BG139" i="3"/>
  <c r="BH139" i="3"/>
  <c r="BG140" i="3"/>
  <c r="AI140" i="3" s="1"/>
  <c r="BH140" i="3"/>
  <c r="BG141" i="3"/>
  <c r="BH141" i="3"/>
  <c r="BG142" i="3"/>
  <c r="AI142" i="3" s="1"/>
  <c r="BH142" i="3"/>
  <c r="BG144" i="3"/>
  <c r="BH144" i="3"/>
  <c r="BG145" i="3"/>
  <c r="AI145" i="3" s="1"/>
  <c r="BH145" i="3"/>
  <c r="BG146" i="3"/>
  <c r="AI146" i="3" s="1"/>
  <c r="BH146" i="3"/>
  <c r="BG147" i="3"/>
  <c r="AI147" i="3" s="1"/>
  <c r="BH147" i="3"/>
  <c r="BG148" i="3"/>
  <c r="AI148" i="3" s="1"/>
  <c r="BH148" i="3"/>
  <c r="BG149" i="3"/>
  <c r="AI149" i="3" s="1"/>
  <c r="BH149" i="3"/>
  <c r="BG150" i="3"/>
  <c r="AI150" i="3" s="1"/>
  <c r="BH150" i="3"/>
  <c r="BG151" i="3"/>
  <c r="AI151" i="3" s="1"/>
  <c r="BH151" i="3"/>
  <c r="BG152" i="3"/>
  <c r="BH152" i="3"/>
  <c r="BG153" i="3"/>
  <c r="AI153" i="3" s="1"/>
  <c r="BH153" i="3"/>
  <c r="BG154" i="3"/>
  <c r="AI154" i="3" s="1"/>
  <c r="BH154" i="3"/>
  <c r="BG155" i="3"/>
  <c r="AI155" i="3" s="1"/>
  <c r="BH155" i="3"/>
  <c r="BG156" i="3"/>
  <c r="BH156" i="3"/>
  <c r="BG157" i="3"/>
  <c r="AI157" i="3" s="1"/>
  <c r="BH157" i="3"/>
  <c r="BG158" i="3"/>
  <c r="AI158" i="3" s="1"/>
  <c r="BH158" i="3"/>
  <c r="BG160" i="3"/>
  <c r="AI160" i="3" s="1"/>
  <c r="BH160" i="3"/>
  <c r="BG161" i="3"/>
  <c r="BH161" i="3"/>
  <c r="BG162" i="3"/>
  <c r="AI162" i="3" s="1"/>
  <c r="BH162" i="3"/>
  <c r="BG163" i="3"/>
  <c r="BH163" i="3"/>
  <c r="BG164" i="3"/>
  <c r="AI164" i="3" s="1"/>
  <c r="BH164" i="3"/>
  <c r="BG165" i="3"/>
  <c r="BH165" i="3"/>
  <c r="BG166" i="3"/>
  <c r="AI166" i="3" s="1"/>
  <c r="BH166" i="3"/>
  <c r="BG167" i="3"/>
  <c r="BH167" i="3"/>
  <c r="BG168" i="3"/>
  <c r="AI168" i="3" s="1"/>
  <c r="BH168" i="3"/>
  <c r="BG169" i="3"/>
  <c r="BH169" i="3"/>
  <c r="BG170" i="3"/>
  <c r="AI170" i="3" s="1"/>
  <c r="BH170" i="3"/>
  <c r="BG171" i="3"/>
  <c r="BH171" i="3"/>
  <c r="BG172" i="3"/>
  <c r="AI172" i="3" s="1"/>
  <c r="BH172" i="3"/>
  <c r="BG173" i="3"/>
  <c r="BH173" i="3"/>
  <c r="BG174" i="3"/>
  <c r="AI174" i="3" s="1"/>
  <c r="BH174" i="3"/>
  <c r="BG175" i="3"/>
  <c r="BH175" i="3"/>
  <c r="BG176" i="3"/>
  <c r="BH176" i="3"/>
  <c r="BG177" i="3"/>
  <c r="BH177" i="3"/>
  <c r="BG178" i="3"/>
  <c r="AI178" i="3" s="1"/>
  <c r="BH178" i="3"/>
  <c r="BG179" i="3"/>
  <c r="BH179" i="3"/>
  <c r="BG180" i="3"/>
  <c r="AI180" i="3" s="1"/>
  <c r="BH180" i="3"/>
  <c r="BG181" i="3"/>
  <c r="BH181" i="3"/>
  <c r="BG183" i="3"/>
  <c r="BH183" i="3"/>
  <c r="BG184" i="3"/>
  <c r="BH184" i="3"/>
  <c r="BG185" i="3"/>
  <c r="AI185" i="3" s="1"/>
  <c r="BH185" i="3"/>
  <c r="BG186" i="3"/>
  <c r="AI186" i="3" s="1"/>
  <c r="BH186" i="3"/>
  <c r="BG187" i="3"/>
  <c r="AI187" i="3" s="1"/>
  <c r="BH187" i="3"/>
  <c r="BG188" i="3"/>
  <c r="BH188" i="3"/>
  <c r="BG189" i="3"/>
  <c r="BH189" i="3"/>
  <c r="BG190" i="3"/>
  <c r="AI190" i="3" s="1"/>
  <c r="BH190" i="3"/>
  <c r="BG191" i="3"/>
  <c r="AI191" i="3" s="1"/>
  <c r="BH191" i="3"/>
  <c r="BG192" i="3"/>
  <c r="BH192" i="3"/>
  <c r="BG193" i="3"/>
  <c r="AI193" i="3" s="1"/>
  <c r="BH193" i="3"/>
  <c r="BG194" i="3"/>
  <c r="AI194" i="3" s="1"/>
  <c r="BH194" i="3"/>
  <c r="BG195" i="3"/>
  <c r="AI195" i="3" s="1"/>
  <c r="BH195" i="3"/>
  <c r="BG196" i="3"/>
  <c r="BH196" i="3"/>
  <c r="BG197" i="3"/>
  <c r="AI197" i="3" s="1"/>
  <c r="BH197" i="3"/>
  <c r="BG198" i="3"/>
  <c r="AI198" i="3" s="1"/>
  <c r="BH198" i="3"/>
  <c r="BG199" i="3"/>
  <c r="AI199" i="3" s="1"/>
  <c r="BH199" i="3"/>
  <c r="BG200" i="3"/>
  <c r="BH200" i="3"/>
  <c r="BG201" i="3"/>
  <c r="AI201" i="3" s="1"/>
  <c r="BH201" i="3"/>
  <c r="BG203" i="3"/>
  <c r="BH203" i="3"/>
  <c r="BG204" i="3"/>
  <c r="AI204" i="3" s="1"/>
  <c r="BH204" i="3"/>
  <c r="BG205" i="3"/>
  <c r="AI205" i="3" s="1"/>
  <c r="BH205" i="3"/>
  <c r="BG206" i="3"/>
  <c r="AI206" i="3" s="1"/>
  <c r="BH206" i="3"/>
  <c r="BG207" i="3"/>
  <c r="BH207" i="3"/>
  <c r="BG208" i="3"/>
  <c r="AI208" i="3" s="1"/>
  <c r="BH208" i="3"/>
  <c r="BG209" i="3"/>
  <c r="AI209" i="3" s="1"/>
  <c r="BH209" i="3"/>
  <c r="BG210" i="3"/>
  <c r="AI210" i="3" s="1"/>
  <c r="BH210" i="3"/>
  <c r="BG211" i="3"/>
  <c r="AI211" i="3" s="1"/>
  <c r="BH211" i="3"/>
  <c r="BG212" i="3"/>
  <c r="AI212" i="3" s="1"/>
  <c r="BH212" i="3"/>
  <c r="BG213" i="3"/>
  <c r="BH213" i="3"/>
  <c r="BG214" i="3"/>
  <c r="AI214" i="3" s="1"/>
  <c r="BH214" i="3"/>
  <c r="BG215" i="3"/>
  <c r="AI215" i="3" s="1"/>
  <c r="BH215" i="3"/>
  <c r="BG217" i="3"/>
  <c r="BH217" i="3"/>
  <c r="BG218" i="3"/>
  <c r="AI218" i="3" s="1"/>
  <c r="BH218" i="3"/>
  <c r="BG219" i="3"/>
  <c r="AI219" i="3" s="1"/>
  <c r="BH219" i="3"/>
  <c r="BG220" i="3"/>
  <c r="BH220" i="3"/>
  <c r="BG221" i="3"/>
  <c r="AI221" i="3" s="1"/>
  <c r="BH221" i="3"/>
  <c r="BG222" i="3"/>
  <c r="AI222" i="3" s="1"/>
  <c r="BH222" i="3"/>
  <c r="BG223" i="3"/>
  <c r="BH223" i="3"/>
  <c r="BG224" i="3"/>
  <c r="BH224" i="3"/>
  <c r="BG225" i="3"/>
  <c r="AI225" i="3" s="1"/>
  <c r="BH225" i="3"/>
  <c r="BG226" i="3"/>
  <c r="AI226" i="3" s="1"/>
  <c r="BH226" i="3"/>
  <c r="BG227" i="3"/>
  <c r="AI227" i="3" s="1"/>
  <c r="BH227" i="3"/>
  <c r="AG9" i="3"/>
  <c r="AF9" i="3"/>
  <c r="AE9" i="3"/>
  <c r="F8" i="30" s="1"/>
  <c r="AD9" i="3"/>
  <c r="AL10" i="3"/>
  <c r="AL11" i="3"/>
  <c r="AL12" i="3"/>
  <c r="AL13" i="3"/>
  <c r="AJ13" i="3" s="1"/>
  <c r="AL14" i="3"/>
  <c r="AL15" i="3"/>
  <c r="AL16" i="3"/>
  <c r="AL17" i="3"/>
  <c r="AJ17" i="3" s="1"/>
  <c r="AL18" i="3"/>
  <c r="AL19" i="3"/>
  <c r="AL20" i="3"/>
  <c r="AL21" i="3"/>
  <c r="AJ21" i="3" s="1"/>
  <c r="AL22" i="3"/>
  <c r="AL23" i="3"/>
  <c r="AL24" i="3"/>
  <c r="AL25" i="3"/>
  <c r="AJ25" i="3" s="1"/>
  <c r="AL26" i="3"/>
  <c r="AL28" i="3"/>
  <c r="AL29" i="3"/>
  <c r="AL30" i="3"/>
  <c r="AJ30" i="3" s="1"/>
  <c r="AL31" i="3"/>
  <c r="AL32" i="3"/>
  <c r="AL33" i="3"/>
  <c r="AL34" i="3"/>
  <c r="AJ34" i="3" s="1"/>
  <c r="AL35" i="3"/>
  <c r="AL36" i="3"/>
  <c r="AL37" i="3"/>
  <c r="AL38" i="3"/>
  <c r="AJ38" i="3" s="1"/>
  <c r="AL39" i="3"/>
  <c r="AL40" i="3"/>
  <c r="AL41" i="3"/>
  <c r="AL42" i="3"/>
  <c r="AJ42" i="3" s="1"/>
  <c r="AL43" i="3"/>
  <c r="AL45" i="3"/>
  <c r="AL46" i="3"/>
  <c r="AL47" i="3"/>
  <c r="AL48" i="3"/>
  <c r="AL49" i="3"/>
  <c r="AL50" i="3"/>
  <c r="AL51" i="3"/>
  <c r="AL52" i="3"/>
  <c r="AL53" i="3"/>
  <c r="AL54" i="3"/>
  <c r="AL55" i="3"/>
  <c r="AL56" i="3"/>
  <c r="AL57" i="3"/>
  <c r="AL59" i="3"/>
  <c r="AL60" i="3"/>
  <c r="AJ60" i="3" s="1"/>
  <c r="AL61" i="3"/>
  <c r="AL62" i="3"/>
  <c r="AL63" i="3"/>
  <c r="AL64" i="3"/>
  <c r="AJ64" i="3" s="1"/>
  <c r="AL65" i="3"/>
  <c r="AL66" i="3"/>
  <c r="AL67" i="3"/>
  <c r="AL68" i="3"/>
  <c r="AJ68" i="3" s="1"/>
  <c r="AL69" i="3"/>
  <c r="AL70" i="3"/>
  <c r="AL71" i="3"/>
  <c r="AL73" i="3"/>
  <c r="AJ73" i="3" s="1"/>
  <c r="AL74" i="3"/>
  <c r="AL75" i="3"/>
  <c r="AL76" i="3"/>
  <c r="AL77" i="3"/>
  <c r="AJ77" i="3" s="1"/>
  <c r="AL78" i="3"/>
  <c r="AL79" i="3"/>
  <c r="AL80" i="3"/>
  <c r="AL81" i="3"/>
  <c r="AJ81" i="3" s="1"/>
  <c r="AL82" i="3"/>
  <c r="AL83" i="3"/>
  <c r="AL84" i="3"/>
  <c r="AL85" i="3"/>
  <c r="AJ85" i="3" s="1"/>
  <c r="AL86" i="3"/>
  <c r="AL87" i="3"/>
  <c r="AL89" i="3"/>
  <c r="AL90" i="3"/>
  <c r="AJ90" i="3" s="1"/>
  <c r="AL91" i="3"/>
  <c r="AL92" i="3"/>
  <c r="AL93" i="3"/>
  <c r="AL94" i="3"/>
  <c r="AJ94" i="3" s="1"/>
  <c r="AL95" i="3"/>
  <c r="AL96" i="3"/>
  <c r="AL97" i="3"/>
  <c r="AL98" i="3"/>
  <c r="AJ98" i="3" s="1"/>
  <c r="AL99" i="3"/>
  <c r="AL101" i="3"/>
  <c r="AJ101" i="3" s="1"/>
  <c r="AL102" i="3"/>
  <c r="AL103" i="3"/>
  <c r="AJ103" i="3" s="1"/>
  <c r="AL104" i="3"/>
  <c r="AL105" i="3"/>
  <c r="AJ105" i="3" s="1"/>
  <c r="AL106" i="3"/>
  <c r="AL107" i="3"/>
  <c r="AJ107" i="3" s="1"/>
  <c r="AL108" i="3"/>
  <c r="AL109" i="3"/>
  <c r="AJ109" i="3" s="1"/>
  <c r="AL110" i="3"/>
  <c r="AL111" i="3"/>
  <c r="AJ111" i="3" s="1"/>
  <c r="AL112" i="3"/>
  <c r="AL113" i="3"/>
  <c r="AJ113" i="3" s="1"/>
  <c r="AL115" i="3"/>
  <c r="AL116" i="3"/>
  <c r="AJ116" i="3" s="1"/>
  <c r="AL117" i="3"/>
  <c r="AL118" i="3"/>
  <c r="AJ118" i="3" s="1"/>
  <c r="AL119" i="3"/>
  <c r="AL120" i="3"/>
  <c r="AJ120" i="3" s="1"/>
  <c r="AL121" i="3"/>
  <c r="AL122" i="3"/>
  <c r="AJ122" i="3" s="1"/>
  <c r="AL123" i="3"/>
  <c r="AL124" i="3"/>
  <c r="AJ124" i="3" s="1"/>
  <c r="AL125" i="3"/>
  <c r="AL126" i="3"/>
  <c r="AJ126" i="3" s="1"/>
  <c r="AL127" i="3"/>
  <c r="AL128" i="3"/>
  <c r="AJ128" i="3" s="1"/>
  <c r="AL129" i="3"/>
  <c r="AL130" i="3"/>
  <c r="AJ130" i="3" s="1"/>
  <c r="AL132" i="3"/>
  <c r="AL133" i="3"/>
  <c r="AJ133" i="3" s="1"/>
  <c r="AL134" i="3"/>
  <c r="AL135" i="3"/>
  <c r="AJ135" i="3" s="1"/>
  <c r="AL136" i="3"/>
  <c r="AL137" i="3"/>
  <c r="AJ137" i="3" s="1"/>
  <c r="AL138" i="3"/>
  <c r="AL139" i="3"/>
  <c r="AJ139" i="3" s="1"/>
  <c r="AL140" i="3"/>
  <c r="AL141" i="3"/>
  <c r="AJ141" i="3" s="1"/>
  <c r="AL142" i="3"/>
  <c r="AL144" i="3"/>
  <c r="AJ144" i="3" s="1"/>
  <c r="AL145" i="3"/>
  <c r="AL146" i="3"/>
  <c r="AJ146" i="3" s="1"/>
  <c r="AL147" i="3"/>
  <c r="AL148" i="3"/>
  <c r="AJ148" i="3" s="1"/>
  <c r="AL149" i="3"/>
  <c r="AL150" i="3"/>
  <c r="AJ150" i="3" s="1"/>
  <c r="AL151" i="3"/>
  <c r="AL152" i="3"/>
  <c r="AJ152" i="3" s="1"/>
  <c r="AL153" i="3"/>
  <c r="AL154" i="3"/>
  <c r="AJ154" i="3" s="1"/>
  <c r="AL155" i="3"/>
  <c r="AL156" i="3"/>
  <c r="AJ156" i="3" s="1"/>
  <c r="AL157" i="3"/>
  <c r="AL158" i="3"/>
  <c r="AJ158" i="3" s="1"/>
  <c r="AL160" i="3"/>
  <c r="AL161" i="3"/>
  <c r="AJ161" i="3" s="1"/>
  <c r="AL162" i="3"/>
  <c r="AL163" i="3"/>
  <c r="AL164" i="3"/>
  <c r="AL165" i="3"/>
  <c r="AJ165" i="3" s="1"/>
  <c r="AL166" i="3"/>
  <c r="AL167" i="3"/>
  <c r="AL168" i="3"/>
  <c r="AL169" i="3"/>
  <c r="AJ169" i="3" s="1"/>
  <c r="AL170" i="3"/>
  <c r="AL171" i="3"/>
  <c r="AL172" i="3"/>
  <c r="AL173" i="3"/>
  <c r="AJ173" i="3" s="1"/>
  <c r="AL174" i="3"/>
  <c r="AL175" i="3"/>
  <c r="AL176" i="3"/>
  <c r="AL177" i="3"/>
  <c r="AJ177" i="3" s="1"/>
  <c r="AL178" i="3"/>
  <c r="AL179" i="3"/>
  <c r="AL180" i="3"/>
  <c r="AL181" i="3"/>
  <c r="AJ181" i="3" s="1"/>
  <c r="AL183" i="3"/>
  <c r="AL184" i="3"/>
  <c r="AL185" i="3"/>
  <c r="AL186" i="3"/>
  <c r="AJ186" i="3" s="1"/>
  <c r="AL187" i="3"/>
  <c r="AL188" i="3"/>
  <c r="AL189" i="3"/>
  <c r="AL190" i="3"/>
  <c r="AJ190" i="3" s="1"/>
  <c r="AL191" i="3"/>
  <c r="AL192" i="3"/>
  <c r="AL193" i="3"/>
  <c r="AL194" i="3"/>
  <c r="AJ194" i="3" s="1"/>
  <c r="AL195" i="3"/>
  <c r="AL196" i="3"/>
  <c r="AL197" i="3"/>
  <c r="AL198" i="3"/>
  <c r="AJ198" i="3" s="1"/>
  <c r="AL199" i="3"/>
  <c r="AL200" i="3"/>
  <c r="AL201" i="3"/>
  <c r="AL203" i="3"/>
  <c r="AJ203" i="3" s="1"/>
  <c r="AL204" i="3"/>
  <c r="AL205" i="3"/>
  <c r="AL206" i="3"/>
  <c r="AL207" i="3"/>
  <c r="AJ207" i="3" s="1"/>
  <c r="AL208" i="3"/>
  <c r="AL209" i="3"/>
  <c r="AL210" i="3"/>
  <c r="AL211" i="3"/>
  <c r="AJ211" i="3" s="1"/>
  <c r="AL212" i="3"/>
  <c r="AL213" i="3"/>
  <c r="AL214" i="3"/>
  <c r="AL215" i="3"/>
  <c r="AJ215" i="3" s="1"/>
  <c r="AL217" i="3"/>
  <c r="AL218" i="3"/>
  <c r="AJ218" i="3" s="1"/>
  <c r="AL219" i="3"/>
  <c r="AL220" i="3"/>
  <c r="AJ220" i="3" s="1"/>
  <c r="AL221" i="3"/>
  <c r="AL222" i="3"/>
  <c r="AJ222" i="3" s="1"/>
  <c r="AL223" i="3"/>
  <c r="AL224" i="3"/>
  <c r="AJ224" i="3" s="1"/>
  <c r="AL225" i="3"/>
  <c r="AL226" i="3"/>
  <c r="AJ226" i="3" s="1"/>
  <c r="AL227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9" i="3"/>
  <c r="AK60" i="3"/>
  <c r="AK61" i="3"/>
  <c r="AK62" i="3"/>
  <c r="AK63" i="3"/>
  <c r="AK64" i="3"/>
  <c r="AK65" i="3"/>
  <c r="AK66" i="3"/>
  <c r="AK67" i="3"/>
  <c r="AK68" i="3"/>
  <c r="AK69" i="3"/>
  <c r="AK70" i="3"/>
  <c r="AK71" i="3"/>
  <c r="AK73" i="3"/>
  <c r="AK74" i="3"/>
  <c r="AK75" i="3"/>
  <c r="AK76" i="3"/>
  <c r="AK77" i="3"/>
  <c r="AK78" i="3"/>
  <c r="AK79" i="3"/>
  <c r="AK80" i="3"/>
  <c r="AK81" i="3"/>
  <c r="AK82" i="3"/>
  <c r="AK83" i="3"/>
  <c r="AK84" i="3"/>
  <c r="AK85" i="3"/>
  <c r="AK86" i="3"/>
  <c r="AK87" i="3"/>
  <c r="AK89" i="3"/>
  <c r="AK90" i="3"/>
  <c r="AK91" i="3"/>
  <c r="AK92" i="3"/>
  <c r="AK93" i="3"/>
  <c r="AK94" i="3"/>
  <c r="AK95" i="3"/>
  <c r="AK96" i="3"/>
  <c r="AK97" i="3"/>
  <c r="AK98" i="3"/>
  <c r="AK99" i="3"/>
  <c r="AK101" i="3"/>
  <c r="AK102" i="3"/>
  <c r="AK103" i="3"/>
  <c r="AK104" i="3"/>
  <c r="AK105" i="3"/>
  <c r="AK106" i="3"/>
  <c r="AK107" i="3"/>
  <c r="AK108" i="3"/>
  <c r="AK109" i="3"/>
  <c r="AK110" i="3"/>
  <c r="AK111" i="3"/>
  <c r="AK112" i="3"/>
  <c r="AK113" i="3"/>
  <c r="AK115" i="3"/>
  <c r="AK116" i="3"/>
  <c r="AK117" i="3"/>
  <c r="AK118" i="3"/>
  <c r="AK119" i="3"/>
  <c r="AK120" i="3"/>
  <c r="AK121" i="3"/>
  <c r="AK122" i="3"/>
  <c r="AK123" i="3"/>
  <c r="AK124" i="3"/>
  <c r="AK125" i="3"/>
  <c r="AK126" i="3"/>
  <c r="AK127" i="3"/>
  <c r="AK128" i="3"/>
  <c r="AK129" i="3"/>
  <c r="AK130" i="3"/>
  <c r="AK132" i="3"/>
  <c r="AK133" i="3"/>
  <c r="AK134" i="3"/>
  <c r="AK135" i="3"/>
  <c r="AK136" i="3"/>
  <c r="AK137" i="3"/>
  <c r="AK138" i="3"/>
  <c r="AK139" i="3"/>
  <c r="AK140" i="3"/>
  <c r="AK141" i="3"/>
  <c r="AK142" i="3"/>
  <c r="AK144" i="3"/>
  <c r="AK145" i="3"/>
  <c r="AK146" i="3"/>
  <c r="AK147" i="3"/>
  <c r="AK148" i="3"/>
  <c r="AK149" i="3"/>
  <c r="AK150" i="3"/>
  <c r="AK151" i="3"/>
  <c r="AK152" i="3"/>
  <c r="AK153" i="3"/>
  <c r="AK154" i="3"/>
  <c r="AK155" i="3"/>
  <c r="AK156" i="3"/>
  <c r="AK157" i="3"/>
  <c r="AK158" i="3"/>
  <c r="AK160" i="3"/>
  <c r="AK161" i="3"/>
  <c r="AK162" i="3"/>
  <c r="AK163" i="3"/>
  <c r="AK164" i="3"/>
  <c r="AK165" i="3"/>
  <c r="AK166" i="3"/>
  <c r="AK167" i="3"/>
  <c r="AK168" i="3"/>
  <c r="AK169" i="3"/>
  <c r="AK170" i="3"/>
  <c r="AK171" i="3"/>
  <c r="AK172" i="3"/>
  <c r="AK173" i="3"/>
  <c r="AK174" i="3"/>
  <c r="AK175" i="3"/>
  <c r="AK176" i="3"/>
  <c r="AK177" i="3"/>
  <c r="AK178" i="3"/>
  <c r="AK179" i="3"/>
  <c r="AK180" i="3"/>
  <c r="AK181" i="3"/>
  <c r="AK183" i="3"/>
  <c r="AK184" i="3"/>
  <c r="AK185" i="3"/>
  <c r="AK186" i="3"/>
  <c r="AK187" i="3"/>
  <c r="AK188" i="3"/>
  <c r="AK189" i="3"/>
  <c r="AK190" i="3"/>
  <c r="AK191" i="3"/>
  <c r="AK192" i="3"/>
  <c r="AK193" i="3"/>
  <c r="AK194" i="3"/>
  <c r="AK195" i="3"/>
  <c r="AK196" i="3"/>
  <c r="AK197" i="3"/>
  <c r="AK198" i="3"/>
  <c r="AK199" i="3"/>
  <c r="AK200" i="3"/>
  <c r="AK201" i="3"/>
  <c r="AK203" i="3"/>
  <c r="AK204" i="3"/>
  <c r="AK205" i="3"/>
  <c r="AK206" i="3"/>
  <c r="AK207" i="3"/>
  <c r="AK208" i="3"/>
  <c r="AK209" i="3"/>
  <c r="AK210" i="3"/>
  <c r="AK211" i="3"/>
  <c r="AK212" i="3"/>
  <c r="AK213" i="3"/>
  <c r="AK214" i="3"/>
  <c r="AK215" i="3"/>
  <c r="AK217" i="3"/>
  <c r="AK218" i="3"/>
  <c r="AK219" i="3"/>
  <c r="AK220" i="3"/>
  <c r="AK221" i="3"/>
  <c r="AK222" i="3"/>
  <c r="AK223" i="3"/>
  <c r="AK224" i="3"/>
  <c r="AK225" i="3"/>
  <c r="AK226" i="3"/>
  <c r="AK227" i="3"/>
  <c r="AI45" i="3"/>
  <c r="AI49" i="3"/>
  <c r="AI51" i="3"/>
  <c r="AI53" i="3"/>
  <c r="AI55" i="3"/>
  <c r="AI60" i="3"/>
  <c r="AI64" i="3"/>
  <c r="AI67" i="3"/>
  <c r="AI68" i="3"/>
  <c r="AI73" i="3"/>
  <c r="AI75" i="3"/>
  <c r="AI77" i="3"/>
  <c r="AI79" i="3"/>
  <c r="AI81" i="3"/>
  <c r="AI83" i="3"/>
  <c r="AI85" i="3"/>
  <c r="AI87" i="3"/>
  <c r="AI92" i="3"/>
  <c r="AI96" i="3"/>
  <c r="AI105" i="3"/>
  <c r="AI108" i="3"/>
  <c r="AI109" i="3"/>
  <c r="AI111" i="3"/>
  <c r="AI112" i="3"/>
  <c r="AI115" i="3"/>
  <c r="AI129" i="3"/>
  <c r="AI132" i="3"/>
  <c r="AI133" i="3"/>
  <c r="AI137" i="3"/>
  <c r="AI139" i="3"/>
  <c r="AI141" i="3"/>
  <c r="AI144" i="3"/>
  <c r="AI152" i="3"/>
  <c r="AI156" i="3"/>
  <c r="AI161" i="3"/>
  <c r="AI163" i="3"/>
  <c r="AI165" i="3"/>
  <c r="AI167" i="3"/>
  <c r="AI169" i="3"/>
  <c r="AI171" i="3"/>
  <c r="AI173" i="3"/>
  <c r="AI175" i="3"/>
  <c r="AI176" i="3"/>
  <c r="AI177" i="3"/>
  <c r="AI179" i="3"/>
  <c r="AI181" i="3"/>
  <c r="AI183" i="3"/>
  <c r="AI184" i="3"/>
  <c r="AI188" i="3"/>
  <c r="AI189" i="3"/>
  <c r="AI192" i="3"/>
  <c r="AI196" i="3"/>
  <c r="AI200" i="3"/>
  <c r="AI203" i="3"/>
  <c r="AI207" i="3"/>
  <c r="AI213" i="3"/>
  <c r="AI217" i="3"/>
  <c r="AI220" i="3"/>
  <c r="AI223" i="3"/>
  <c r="AI224" i="3"/>
  <c r="AI39" i="3"/>
  <c r="AI41" i="3"/>
  <c r="AI11" i="3"/>
  <c r="AI13" i="3"/>
  <c r="AI15" i="3"/>
  <c r="AI17" i="3"/>
  <c r="AI19" i="3"/>
  <c r="AI21" i="3"/>
  <c r="AI23" i="3"/>
  <c r="AI25" i="3"/>
  <c r="AD15" i="34" l="1"/>
  <c r="AV15" i="34"/>
  <c r="AD14" i="32"/>
  <c r="BF14" i="32"/>
  <c r="O21" i="34"/>
  <c r="O20" i="32"/>
  <c r="L22" i="34"/>
  <c r="L21" i="32"/>
  <c r="O22" i="32"/>
  <c r="I22" i="32"/>
  <c r="AS15" i="34"/>
  <c r="AA15" i="34"/>
  <c r="AA14" i="32"/>
  <c r="BC14" i="32"/>
  <c r="AG20" i="34"/>
  <c r="AY20" i="34"/>
  <c r="BI19" i="32"/>
  <c r="AG19" i="32"/>
  <c r="AS20" i="34"/>
  <c r="AA20" i="34"/>
  <c r="AA19" i="32"/>
  <c r="BC19" i="32"/>
  <c r="AV21" i="34"/>
  <c r="AD21" i="34"/>
  <c r="BF20" i="32"/>
  <c r="AD20" i="32"/>
  <c r="X21" i="34"/>
  <c r="AP21" i="34"/>
  <c r="AZ20" i="32"/>
  <c r="X20" i="32"/>
  <c r="AY22" i="34"/>
  <c r="AG22" i="34"/>
  <c r="AG23" i="34"/>
  <c r="AG22" i="32"/>
  <c r="BI21" i="32"/>
  <c r="AG21" i="32"/>
  <c r="AA23" i="34"/>
  <c r="AA22" i="34"/>
  <c r="AS22" i="34"/>
  <c r="AA22" i="32"/>
  <c r="AA21" i="32"/>
  <c r="BC21" i="32"/>
  <c r="BF22" i="32"/>
  <c r="AZ22" i="32"/>
  <c r="X11" i="34"/>
  <c r="AP11" i="34"/>
  <c r="X10" i="32"/>
  <c r="AZ10" i="32"/>
  <c r="I21" i="34"/>
  <c r="C21" i="34" s="1"/>
  <c r="I20" i="32"/>
  <c r="AB8" i="31"/>
  <c r="AG11" i="34"/>
  <c r="AY11" i="34"/>
  <c r="BI10" i="32"/>
  <c r="AG10" i="32"/>
  <c r="AS11" i="34"/>
  <c r="AA11" i="34"/>
  <c r="BC10" i="32"/>
  <c r="AA10" i="32"/>
  <c r="AY15" i="34"/>
  <c r="AG15" i="34"/>
  <c r="BI14" i="32"/>
  <c r="AG14" i="32"/>
  <c r="L21" i="34"/>
  <c r="L20" i="32"/>
  <c r="O22" i="34"/>
  <c r="O21" i="32"/>
  <c r="I22" i="34"/>
  <c r="I21" i="32"/>
  <c r="L22" i="32"/>
  <c r="AD11" i="34"/>
  <c r="AV11" i="34"/>
  <c r="BF10" i="32"/>
  <c r="AD10" i="32"/>
  <c r="O15" i="34"/>
  <c r="O14" i="32"/>
  <c r="AD20" i="34"/>
  <c r="AV20" i="34"/>
  <c r="AD19" i="32"/>
  <c r="BF19" i="32"/>
  <c r="AP20" i="34"/>
  <c r="X20" i="34"/>
  <c r="AZ19" i="32"/>
  <c r="X19" i="32"/>
  <c r="AG21" i="34"/>
  <c r="AY21" i="34"/>
  <c r="AG20" i="32"/>
  <c r="BI20" i="32"/>
  <c r="AS21" i="34"/>
  <c r="AA21" i="34"/>
  <c r="BC20" i="32"/>
  <c r="AA20" i="32"/>
  <c r="AV22" i="34"/>
  <c r="AD23" i="34"/>
  <c r="AD22" i="34"/>
  <c r="BF21" i="32"/>
  <c r="AD21" i="32"/>
  <c r="AD22" i="32"/>
  <c r="X22" i="34"/>
  <c r="X23" i="34"/>
  <c r="AP22" i="34"/>
  <c r="AJ22" i="34" s="1"/>
  <c r="X21" i="32"/>
  <c r="AZ21" i="32"/>
  <c r="X22" i="32"/>
  <c r="BI22" i="32"/>
  <c r="BC22" i="32"/>
  <c r="AJ208" i="3"/>
  <c r="AJ195" i="3"/>
  <c r="AJ183" i="3"/>
  <c r="AJ162" i="3"/>
  <c r="AJ149" i="3"/>
  <c r="AJ136" i="3"/>
  <c r="AJ127" i="3"/>
  <c r="AJ212" i="3"/>
  <c r="AJ199" i="3"/>
  <c r="AJ191" i="3"/>
  <c r="AJ178" i="3"/>
  <c r="AJ170" i="3"/>
  <c r="AJ157" i="3"/>
  <c r="AJ145" i="3"/>
  <c r="AJ132" i="3"/>
  <c r="AJ119" i="3"/>
  <c r="AJ204" i="3"/>
  <c r="AJ187" i="3"/>
  <c r="AJ174" i="3"/>
  <c r="AJ166" i="3"/>
  <c r="AJ153" i="3"/>
  <c r="AJ140" i="3"/>
  <c r="AJ123" i="3"/>
  <c r="AJ115" i="3"/>
  <c r="AJ110" i="3"/>
  <c r="AJ106" i="3"/>
  <c r="AJ102" i="3"/>
  <c r="AJ97" i="3"/>
  <c r="AJ93" i="3"/>
  <c r="AJ89" i="3"/>
  <c r="AJ84" i="3"/>
  <c r="AJ80" i="3"/>
  <c r="AJ76" i="3"/>
  <c r="AJ71" i="3"/>
  <c r="AJ67" i="3"/>
  <c r="AJ63" i="3"/>
  <c r="AJ59" i="3"/>
  <c r="AJ54" i="3"/>
  <c r="AJ50" i="3"/>
  <c r="AJ46" i="3"/>
  <c r="AJ41" i="3"/>
  <c r="AJ37" i="3"/>
  <c r="AJ33" i="3"/>
  <c r="AJ29" i="3"/>
  <c r="AJ24" i="3"/>
  <c r="AJ20" i="3"/>
  <c r="AJ16" i="3"/>
  <c r="AJ12" i="3"/>
  <c r="AJ227" i="3"/>
  <c r="AJ223" i="3"/>
  <c r="AJ219" i="3"/>
  <c r="AJ214" i="3"/>
  <c r="AJ210" i="3"/>
  <c r="AJ206" i="3"/>
  <c r="AJ201" i="3"/>
  <c r="AJ197" i="3"/>
  <c r="AJ193" i="3"/>
  <c r="AJ189" i="3"/>
  <c r="AJ185" i="3"/>
  <c r="AJ180" i="3"/>
  <c r="AJ176" i="3"/>
  <c r="AJ172" i="3"/>
  <c r="AJ168" i="3"/>
  <c r="AJ164" i="3"/>
  <c r="AJ160" i="3"/>
  <c r="AJ99" i="3"/>
  <c r="AJ95" i="3"/>
  <c r="AJ91" i="3"/>
  <c r="AJ86" i="3"/>
  <c r="AJ82" i="3"/>
  <c r="AJ78" i="3"/>
  <c r="AJ74" i="3"/>
  <c r="AJ69" i="3"/>
  <c r="AJ65" i="3"/>
  <c r="AJ61" i="3"/>
  <c r="AJ56" i="3"/>
  <c r="AJ52" i="3"/>
  <c r="AJ48" i="3"/>
  <c r="AJ43" i="3"/>
  <c r="AJ39" i="3"/>
  <c r="AJ35" i="3"/>
  <c r="AJ31" i="3"/>
  <c r="AJ26" i="3"/>
  <c r="AJ22" i="3"/>
  <c r="AJ18" i="3"/>
  <c r="AJ14" i="3"/>
  <c r="AJ10" i="3"/>
  <c r="BG9" i="3"/>
  <c r="AI9" i="3" s="1"/>
  <c r="AJ225" i="3"/>
  <c r="AJ221" i="3"/>
  <c r="AJ217" i="3"/>
  <c r="AJ200" i="3"/>
  <c r="AJ196" i="3"/>
  <c r="AJ192" i="3"/>
  <c r="AJ188" i="3"/>
  <c r="AJ184" i="3"/>
  <c r="AJ179" i="3"/>
  <c r="AJ175" i="3"/>
  <c r="AJ171" i="3"/>
  <c r="AJ167" i="3"/>
  <c r="AJ163" i="3"/>
  <c r="AJ155" i="3"/>
  <c r="AJ151" i="3"/>
  <c r="AJ147" i="3"/>
  <c r="AJ142" i="3"/>
  <c r="AJ138" i="3"/>
  <c r="AJ134" i="3"/>
  <c r="AJ129" i="3"/>
  <c r="AJ125" i="3"/>
  <c r="AJ121" i="3"/>
  <c r="AJ117" i="3"/>
  <c r="AJ112" i="3"/>
  <c r="AJ108" i="3"/>
  <c r="AJ104" i="3"/>
  <c r="AJ96" i="3"/>
  <c r="AJ92" i="3"/>
  <c r="AJ87" i="3"/>
  <c r="AJ83" i="3"/>
  <c r="AJ79" i="3"/>
  <c r="AJ75" i="3"/>
  <c r="AJ70" i="3"/>
  <c r="AJ66" i="3"/>
  <c r="AJ62" i="3"/>
  <c r="AJ57" i="3"/>
  <c r="AJ53" i="3"/>
  <c r="AJ49" i="3"/>
  <c r="AJ45" i="3"/>
  <c r="AJ40" i="3"/>
  <c r="AJ36" i="3"/>
  <c r="AJ32" i="3"/>
  <c r="AJ28" i="3"/>
  <c r="AJ23" i="3"/>
  <c r="AJ19" i="3"/>
  <c r="AJ15" i="3"/>
  <c r="AJ11" i="3"/>
  <c r="BH27" i="3"/>
  <c r="AJ213" i="3"/>
  <c r="AJ209" i="3"/>
  <c r="AJ205" i="3"/>
  <c r="AJ55" i="3"/>
  <c r="AJ51" i="3"/>
  <c r="AJ47" i="3"/>
  <c r="BG27" i="3"/>
  <c r="AL9" i="3"/>
  <c r="AJ9" i="3" s="1"/>
  <c r="AK9" i="3"/>
  <c r="AJ20" i="34" l="1"/>
  <c r="K8" i="30"/>
  <c r="AJ11" i="34"/>
  <c r="AJ21" i="34"/>
  <c r="AT22" i="32"/>
  <c r="R20" i="32"/>
  <c r="V20" i="32"/>
  <c r="R22" i="32"/>
  <c r="R23" i="34"/>
  <c r="V19" i="32"/>
  <c r="R19" i="32"/>
  <c r="R11" i="34"/>
  <c r="V23" i="34"/>
  <c r="AT20" i="32"/>
  <c r="E8" i="30"/>
  <c r="V22" i="34"/>
  <c r="R22" i="34"/>
  <c r="V11" i="34"/>
  <c r="AT10" i="32"/>
  <c r="V22" i="32"/>
  <c r="V21" i="32"/>
  <c r="R21" i="32"/>
  <c r="V20" i="34"/>
  <c r="R20" i="34"/>
  <c r="V10" i="32"/>
  <c r="R10" i="32"/>
  <c r="V21" i="34"/>
  <c r="R21" i="34"/>
  <c r="AD58" i="3"/>
  <c r="AD100" i="3" l="1"/>
  <c r="E14" i="30" s="1"/>
  <c r="AE100" i="3"/>
  <c r="F14" i="30" s="1"/>
  <c r="AF100" i="3"/>
  <c r="AG100" i="3"/>
  <c r="AH100" i="3"/>
  <c r="M14" i="30" s="1"/>
  <c r="AM100" i="3"/>
  <c r="AN100" i="3"/>
  <c r="AO100" i="3"/>
  <c r="AL100" i="3" s="1"/>
  <c r="AP100" i="3"/>
  <c r="AQ100" i="3"/>
  <c r="N14" i="31" s="1"/>
  <c r="AR100" i="3"/>
  <c r="AS100" i="3"/>
  <c r="AT100" i="3"/>
  <c r="P14" i="31" s="1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I100" i="3"/>
  <c r="BJ100" i="3"/>
  <c r="BG100" i="3" s="1"/>
  <c r="BK100" i="3"/>
  <c r="BH100" i="3" s="1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T16" i="33" s="1"/>
  <c r="CG100" i="3"/>
  <c r="CH100" i="3"/>
  <c r="AC100" i="3"/>
  <c r="AG7" i="31" l="1"/>
  <c r="AK100" i="3"/>
  <c r="L14" i="31"/>
  <c r="AI100" i="3"/>
  <c r="AJ100" i="3"/>
  <c r="AD216" i="3"/>
  <c r="AE216" i="3"/>
  <c r="AF216" i="3"/>
  <c r="AG216" i="3"/>
  <c r="AH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AC216" i="3"/>
  <c r="BH216" i="3" l="1"/>
  <c r="AL216" i="3"/>
  <c r="AJ216" i="3" s="1"/>
  <c r="BG216" i="3"/>
  <c r="AI216" i="3" s="1"/>
  <c r="AK216" i="3"/>
  <c r="AC143" i="3"/>
  <c r="AD143" i="3"/>
  <c r="AE143" i="3"/>
  <c r="AF143" i="3"/>
  <c r="AG143" i="3"/>
  <c r="J17" i="30" s="1"/>
  <c r="AH143" i="3"/>
  <c r="M17" i="30" s="1"/>
  <c r="N17" i="30" s="1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M19" i="33" s="1"/>
  <c r="CE143" i="3"/>
  <c r="P19" i="33" s="1"/>
  <c r="CF143" i="3"/>
  <c r="S19" i="33" s="1"/>
  <c r="CG143" i="3"/>
  <c r="CH143" i="3"/>
  <c r="AB143" i="3"/>
  <c r="L17" i="31" l="1"/>
  <c r="L19" i="26"/>
  <c r="N17" i="31"/>
  <c r="N19" i="26"/>
  <c r="AI19" i="26"/>
  <c r="AJ19" i="26" s="1"/>
  <c r="W19" i="26"/>
  <c r="Z19" i="26"/>
  <c r="AA19" i="26" s="1"/>
  <c r="AF19" i="26"/>
  <c r="AG19" i="26" s="1"/>
  <c r="P17" i="31"/>
  <c r="S19" i="26"/>
  <c r="C17" i="30"/>
  <c r="BG143" i="3"/>
  <c r="AI143" i="3" s="1"/>
  <c r="AK143" i="3"/>
  <c r="BH143" i="3"/>
  <c r="AL143" i="3"/>
  <c r="N44" i="24"/>
  <c r="AD44" i="3"/>
  <c r="AE44" i="3"/>
  <c r="F10" i="30" s="1"/>
  <c r="AF44" i="3"/>
  <c r="AG44" i="3"/>
  <c r="AH44" i="3"/>
  <c r="M10" i="30" s="1"/>
  <c r="N10" i="30" s="1"/>
  <c r="AM44" i="3"/>
  <c r="AN44" i="3"/>
  <c r="L10" i="31" s="1"/>
  <c r="AO44" i="3"/>
  <c r="AP44" i="3"/>
  <c r="AQ44" i="3"/>
  <c r="N10" i="31" s="1"/>
  <c r="AR44" i="3"/>
  <c r="AS44" i="3"/>
  <c r="AT44" i="3"/>
  <c r="P10" i="31" s="1"/>
  <c r="AU44" i="3"/>
  <c r="AV44" i="3"/>
  <c r="AW44" i="3"/>
  <c r="AX44" i="3"/>
  <c r="AY44" i="3"/>
  <c r="AZ44" i="3"/>
  <c r="BA44" i="3"/>
  <c r="BB44" i="3"/>
  <c r="BC44" i="3"/>
  <c r="BD44" i="3"/>
  <c r="BE44" i="3"/>
  <c r="BF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M12" i="33" s="1"/>
  <c r="CE44" i="3"/>
  <c r="P12" i="33" s="1"/>
  <c r="CF44" i="3"/>
  <c r="S12" i="33" s="1"/>
  <c r="CG44" i="3"/>
  <c r="CH44" i="3"/>
  <c r="AC12" i="33" s="1"/>
  <c r="AC44" i="3"/>
  <c r="I17" i="30" l="1"/>
  <c r="G17" i="30"/>
  <c r="AE17" i="31"/>
  <c r="AD7" i="31"/>
  <c r="AL12" i="32"/>
  <c r="I19" i="26"/>
  <c r="X19" i="26"/>
  <c r="AC19" i="26"/>
  <c r="AD19" i="26" s="1"/>
  <c r="E17" i="30"/>
  <c r="AB17" i="31"/>
  <c r="K17" i="30"/>
  <c r="BH44" i="3"/>
  <c r="AL44" i="3"/>
  <c r="BG44" i="3"/>
  <c r="AI44" i="3" s="1"/>
  <c r="AK44" i="3"/>
  <c r="AJ143" i="3"/>
  <c r="V202" i="24"/>
  <c r="AD202" i="3"/>
  <c r="AE202" i="3"/>
  <c r="F20" i="30" s="1"/>
  <c r="AF202" i="3"/>
  <c r="AG202" i="3"/>
  <c r="AH202" i="3"/>
  <c r="M20" i="30" s="1"/>
  <c r="N20" i="30" s="1"/>
  <c r="AM202" i="3"/>
  <c r="AN202" i="3"/>
  <c r="L20" i="31" s="1"/>
  <c r="AO202" i="3"/>
  <c r="AP202" i="3"/>
  <c r="AQ202" i="3"/>
  <c r="N20" i="31" s="1"/>
  <c r="AR202" i="3"/>
  <c r="AS202" i="3"/>
  <c r="AT202" i="3"/>
  <c r="P20" i="31" s="1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J22" i="33" s="1"/>
  <c r="K22" i="33" s="1"/>
  <c r="CD202" i="3"/>
  <c r="M22" i="33" s="1"/>
  <c r="CE202" i="3"/>
  <c r="P22" i="33" s="1"/>
  <c r="CF202" i="3"/>
  <c r="S22" i="33" s="1"/>
  <c r="CG202" i="3"/>
  <c r="CH202" i="3"/>
  <c r="AC22" i="33" s="1"/>
  <c r="AC202" i="3"/>
  <c r="E10" i="30" l="1"/>
  <c r="G10" i="30"/>
  <c r="AB10" i="31"/>
  <c r="K10" i="30"/>
  <c r="C20" i="30"/>
  <c r="F19" i="26"/>
  <c r="BH202" i="3"/>
  <c r="AJ44" i="3"/>
  <c r="AL202" i="3"/>
  <c r="AJ202" i="3" s="1"/>
  <c r="BG202" i="3"/>
  <c r="AI202" i="3" s="1"/>
  <c r="AK202" i="3"/>
  <c r="AD131" i="3"/>
  <c r="AE131" i="3"/>
  <c r="F16" i="30" s="1"/>
  <c r="AF131" i="3"/>
  <c r="AG131" i="3"/>
  <c r="J16" i="30" s="1"/>
  <c r="AH131" i="3"/>
  <c r="M16" i="30" s="1"/>
  <c r="N16" i="30" s="1"/>
  <c r="AM131" i="3"/>
  <c r="AN131" i="3"/>
  <c r="L16" i="31" s="1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M18" i="33" s="1"/>
  <c r="CE131" i="3"/>
  <c r="P18" i="33" s="1"/>
  <c r="CF131" i="3"/>
  <c r="S18" i="33" s="1"/>
  <c r="CG131" i="3"/>
  <c r="Y18" i="33" s="1"/>
  <c r="Z18" i="33" s="1"/>
  <c r="CH131" i="3"/>
  <c r="AC131" i="3"/>
  <c r="I20" i="30" l="1"/>
  <c r="G20" i="30"/>
  <c r="K20" i="30"/>
  <c r="E20" i="30"/>
  <c r="AB20" i="31"/>
  <c r="C16" i="30"/>
  <c r="BH131" i="3"/>
  <c r="AL131" i="3"/>
  <c r="BG131" i="3"/>
  <c r="AI131" i="3" s="1"/>
  <c r="AK131" i="3"/>
  <c r="AB27" i="3"/>
  <c r="AA11" i="33" s="1"/>
  <c r="AC27" i="3"/>
  <c r="AD27" i="3"/>
  <c r="AE27" i="3"/>
  <c r="F9" i="30" s="1"/>
  <c r="AF27" i="3"/>
  <c r="AG27" i="3"/>
  <c r="J7" i="30" s="1"/>
  <c r="AH27" i="3"/>
  <c r="M9" i="30" s="1"/>
  <c r="AM27" i="3"/>
  <c r="AN27" i="3"/>
  <c r="L9" i="31" s="1"/>
  <c r="AO27" i="3"/>
  <c r="AP27" i="3"/>
  <c r="AQ27" i="3"/>
  <c r="N9" i="31" s="1"/>
  <c r="AR27" i="3"/>
  <c r="AS27" i="3"/>
  <c r="AT27" i="3"/>
  <c r="P9" i="31" s="1"/>
  <c r="AU27" i="3"/>
  <c r="AV27" i="3"/>
  <c r="AW27" i="3"/>
  <c r="AX27" i="3"/>
  <c r="AY27" i="3"/>
  <c r="AZ27" i="3"/>
  <c r="BA27" i="3"/>
  <c r="BB27" i="3"/>
  <c r="BC27" i="3"/>
  <c r="BD27" i="3"/>
  <c r="BE27" i="3"/>
  <c r="BF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M11" i="33" s="1"/>
  <c r="CE27" i="3"/>
  <c r="P11" i="33" s="1"/>
  <c r="CF27" i="3"/>
  <c r="S11" i="33" s="1"/>
  <c r="CG27" i="3"/>
  <c r="CH27" i="3"/>
  <c r="AB11" i="33" s="1"/>
  <c r="AA27" i="3"/>
  <c r="X11" i="33" s="1"/>
  <c r="Z11" i="33" s="1"/>
  <c r="G16" i="30" l="1"/>
  <c r="K16" i="30"/>
  <c r="E16" i="30"/>
  <c r="AJ131" i="3"/>
  <c r="AI27" i="3"/>
  <c r="AL27" i="3"/>
  <c r="AJ27" i="3" s="1"/>
  <c r="AK27" i="3"/>
  <c r="AP58" i="3"/>
  <c r="AR58" i="3"/>
  <c r="AC58" i="3"/>
  <c r="AE58" i="3"/>
  <c r="F11" i="30" s="1"/>
  <c r="C11" i="30" s="1"/>
  <c r="AF58" i="3"/>
  <c r="AG58" i="3"/>
  <c r="AH58" i="3"/>
  <c r="M11" i="30" s="1"/>
  <c r="AM58" i="3"/>
  <c r="AN58" i="3"/>
  <c r="AO58" i="3"/>
  <c r="AQ58" i="3"/>
  <c r="AS58" i="3"/>
  <c r="AT58" i="3"/>
  <c r="P11" i="31" s="1"/>
  <c r="AU58" i="3"/>
  <c r="AV58" i="3"/>
  <c r="AW58" i="3"/>
  <c r="AX58" i="3"/>
  <c r="AY58" i="3"/>
  <c r="AZ58" i="3"/>
  <c r="BA58" i="3"/>
  <c r="BB58" i="3"/>
  <c r="BC58" i="3"/>
  <c r="BD58" i="3"/>
  <c r="BE58" i="3"/>
  <c r="BF58" i="3"/>
  <c r="BI58" i="3"/>
  <c r="BJ58" i="3"/>
  <c r="BG58" i="3" s="1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M13" i="33" s="1"/>
  <c r="CE58" i="3"/>
  <c r="P13" i="33" s="1"/>
  <c r="CF58" i="3"/>
  <c r="S13" i="33" s="1"/>
  <c r="CG58" i="3"/>
  <c r="CH58" i="3"/>
  <c r="AB58" i="3"/>
  <c r="I11" i="30" l="1"/>
  <c r="G11" i="30"/>
  <c r="E9" i="30"/>
  <c r="G9" i="30"/>
  <c r="K9" i="30"/>
  <c r="E11" i="30"/>
  <c r="K11" i="30"/>
  <c r="BH58" i="3"/>
  <c r="AI58" i="3"/>
  <c r="AL58" i="3"/>
  <c r="AK58" i="3"/>
  <c r="K131" i="24"/>
  <c r="L131" i="24"/>
  <c r="M131" i="24"/>
  <c r="K114" i="24"/>
  <c r="L114" i="24"/>
  <c r="M114" i="24"/>
  <c r="U17" i="33" s="1"/>
  <c r="L100" i="24"/>
  <c r="K88" i="24"/>
  <c r="L88" i="24"/>
  <c r="M88" i="24"/>
  <c r="K72" i="24"/>
  <c r="L72" i="24"/>
  <c r="M72" i="24"/>
  <c r="L58" i="24"/>
  <c r="M58" i="24"/>
  <c r="K44" i="24"/>
  <c r="L44" i="24"/>
  <c r="I27" i="24"/>
  <c r="J27" i="24"/>
  <c r="K27" i="24"/>
  <c r="L27" i="24"/>
  <c r="D27" i="24"/>
  <c r="C27" i="24"/>
  <c r="AA159" i="3"/>
  <c r="X20" i="33" s="1"/>
  <c r="Z20" i="33" s="1"/>
  <c r="U18" i="33" l="1"/>
  <c r="O17" i="23"/>
  <c r="AJ58" i="3"/>
  <c r="F12" i="34"/>
  <c r="F11" i="32"/>
  <c r="AG12" i="34"/>
  <c r="BI11" i="32"/>
  <c r="AG11" i="32"/>
  <c r="AP12" i="34"/>
  <c r="X12" i="34"/>
  <c r="X11" i="32"/>
  <c r="AZ11" i="32"/>
  <c r="O12" i="34"/>
  <c r="O11" i="32"/>
  <c r="AD114" i="3"/>
  <c r="AE114" i="3"/>
  <c r="AF114" i="3"/>
  <c r="AG114" i="3"/>
  <c r="AH114" i="3"/>
  <c r="M15" i="30" s="1"/>
  <c r="N15" i="30" s="1"/>
  <c r="AM114" i="3"/>
  <c r="AN114" i="3"/>
  <c r="AO114" i="3"/>
  <c r="AP114" i="3"/>
  <c r="AQ114" i="3"/>
  <c r="N15" i="31" s="1"/>
  <c r="AR114" i="3"/>
  <c r="AS114" i="3"/>
  <c r="AT114" i="3"/>
  <c r="P15" i="31" s="1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I114" i="3"/>
  <c r="BJ114" i="3"/>
  <c r="BG114" i="3" s="1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M17" i="33" s="1"/>
  <c r="N17" i="33" s="1"/>
  <c r="CE114" i="3"/>
  <c r="P17" i="33" s="1"/>
  <c r="CF114" i="3"/>
  <c r="S17" i="33" s="1"/>
  <c r="CG114" i="3"/>
  <c r="CH114" i="3"/>
  <c r="AC114" i="3"/>
  <c r="H11" i="32" l="1"/>
  <c r="AK114" i="3"/>
  <c r="L15" i="31"/>
  <c r="H12" i="34"/>
  <c r="BH114" i="3"/>
  <c r="AL114" i="3"/>
  <c r="AJ114" i="3" s="1"/>
  <c r="AI114" i="3"/>
  <c r="AD159" i="3"/>
  <c r="AC159" i="3"/>
  <c r="AE159" i="3"/>
  <c r="AF159" i="3"/>
  <c r="AG159" i="3"/>
  <c r="AH159" i="3"/>
  <c r="M18" i="30" s="1"/>
  <c r="N18" i="30" s="1"/>
  <c r="AM159" i="3"/>
  <c r="AN159" i="3"/>
  <c r="L18" i="31" s="1"/>
  <c r="AO159" i="3"/>
  <c r="AP159" i="3"/>
  <c r="AQ159" i="3"/>
  <c r="N18" i="31" s="1"/>
  <c r="AR159" i="3"/>
  <c r="AS159" i="3"/>
  <c r="AT159" i="3"/>
  <c r="P18" i="31" s="1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I159" i="3"/>
  <c r="BJ159" i="3"/>
  <c r="BG159" i="3" s="1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M20" i="33" s="1"/>
  <c r="N20" i="33" s="1"/>
  <c r="CE159" i="3"/>
  <c r="P20" i="33" s="1"/>
  <c r="CF159" i="3"/>
  <c r="S20" i="33" s="1"/>
  <c r="CG159" i="3"/>
  <c r="CH159" i="3"/>
  <c r="AB20" i="33" s="1"/>
  <c r="AB159" i="3"/>
  <c r="AA20" i="33" s="1"/>
  <c r="G15" i="30" l="1"/>
  <c r="I15" i="30"/>
  <c r="AC20" i="33"/>
  <c r="K15" i="30"/>
  <c r="E15" i="30"/>
  <c r="AB18" i="31"/>
  <c r="BH159" i="3"/>
  <c r="AL159" i="3"/>
  <c r="AI159" i="3"/>
  <c r="AK159" i="3"/>
  <c r="AD182" i="3"/>
  <c r="AE182" i="3"/>
  <c r="F19" i="30" s="1"/>
  <c r="AF182" i="3"/>
  <c r="AG182" i="3"/>
  <c r="AH182" i="3"/>
  <c r="M19" i="30" s="1"/>
  <c r="N19" i="30" s="1"/>
  <c r="AM182" i="3"/>
  <c r="AN182" i="3"/>
  <c r="L19" i="31" s="1"/>
  <c r="AO182" i="3"/>
  <c r="AP182" i="3"/>
  <c r="AQ182" i="3"/>
  <c r="N19" i="31" s="1"/>
  <c r="N7" i="31" s="1"/>
  <c r="AR182" i="3"/>
  <c r="AS182" i="3"/>
  <c r="AT182" i="3"/>
  <c r="P19" i="31" s="1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J21" i="33" s="1"/>
  <c r="CD182" i="3"/>
  <c r="CE182" i="3"/>
  <c r="P21" i="33" s="1"/>
  <c r="P9" i="33" s="1"/>
  <c r="CF182" i="3"/>
  <c r="S21" i="33" s="1"/>
  <c r="S9" i="33" s="1"/>
  <c r="CG182" i="3"/>
  <c r="CH182" i="3"/>
  <c r="AC21" i="33" s="1"/>
  <c r="AC182" i="3"/>
  <c r="AJ159" i="3" l="1"/>
  <c r="Z21" i="33"/>
  <c r="Y9" i="33"/>
  <c r="I7" i="31"/>
  <c r="F7" i="31" s="1"/>
  <c r="E18" i="30"/>
  <c r="K18" i="30"/>
  <c r="C19" i="30"/>
  <c r="AL182" i="3"/>
  <c r="BG182" i="3"/>
  <c r="AI182" i="3" s="1"/>
  <c r="AK182" i="3"/>
  <c r="BH182" i="3"/>
  <c r="AJ182" i="3" s="1"/>
  <c r="AD88" i="3"/>
  <c r="AE88" i="3"/>
  <c r="F13" i="30" s="1"/>
  <c r="AF88" i="3"/>
  <c r="AG88" i="3"/>
  <c r="AH88" i="3"/>
  <c r="M13" i="30" s="1"/>
  <c r="N13" i="30" s="1"/>
  <c r="AM88" i="3"/>
  <c r="AN88" i="3"/>
  <c r="AO88" i="3"/>
  <c r="AP88" i="3"/>
  <c r="AQ88" i="3"/>
  <c r="AR88" i="3"/>
  <c r="AS88" i="3"/>
  <c r="AT88" i="3"/>
  <c r="P13" i="31" s="1"/>
  <c r="AU88" i="3"/>
  <c r="AV88" i="3"/>
  <c r="AW88" i="3"/>
  <c r="AX88" i="3"/>
  <c r="AY88" i="3"/>
  <c r="AZ88" i="3"/>
  <c r="BA88" i="3"/>
  <c r="BB88" i="3"/>
  <c r="BC88" i="3"/>
  <c r="BD88" i="3"/>
  <c r="BE88" i="3"/>
  <c r="BF88" i="3"/>
  <c r="BI88" i="3"/>
  <c r="BJ88" i="3"/>
  <c r="BG88" i="3" s="1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M15" i="33" s="1"/>
  <c r="CE88" i="3"/>
  <c r="CF88" i="3"/>
  <c r="CG88" i="3"/>
  <c r="CH88" i="3"/>
  <c r="AC88" i="3"/>
  <c r="I19" i="30" l="1"/>
  <c r="G19" i="30"/>
  <c r="K19" i="30"/>
  <c r="E19" i="30"/>
  <c r="AB13" i="31"/>
  <c r="BH88" i="3"/>
  <c r="AJ88" i="3" s="1"/>
  <c r="AL88" i="3"/>
  <c r="AK88" i="3"/>
  <c r="L13" i="31"/>
  <c r="C13" i="30"/>
  <c r="AI88" i="3"/>
  <c r="AX72" i="3"/>
  <c r="AY72" i="3"/>
  <c r="AZ72" i="3"/>
  <c r="BA72" i="3"/>
  <c r="BB72" i="3"/>
  <c r="BC72" i="3"/>
  <c r="BD72" i="3"/>
  <c r="BE72" i="3"/>
  <c r="BF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J14" i="33" s="1"/>
  <c r="CD72" i="3"/>
  <c r="M14" i="33" s="1"/>
  <c r="M9" i="33" s="1"/>
  <c r="CE72" i="3"/>
  <c r="CF72" i="3"/>
  <c r="CG72" i="3"/>
  <c r="CH72" i="3"/>
  <c r="AB14" i="33" s="1"/>
  <c r="AU72" i="3"/>
  <c r="AV72" i="3"/>
  <c r="AW72" i="3"/>
  <c r="AS72" i="3"/>
  <c r="AT72" i="3"/>
  <c r="P12" i="31" s="1"/>
  <c r="P7" i="31" s="1"/>
  <c r="AO72" i="3"/>
  <c r="AP72" i="3"/>
  <c r="AM72" i="3"/>
  <c r="AN72" i="3"/>
  <c r="L12" i="31" s="1"/>
  <c r="AE72" i="3"/>
  <c r="AF72" i="3"/>
  <c r="AG72" i="3"/>
  <c r="AH72" i="3"/>
  <c r="M12" i="30" s="1"/>
  <c r="N12" i="30" s="1"/>
  <c r="AD72" i="3"/>
  <c r="AC72" i="3"/>
  <c r="K13" i="30" l="1"/>
  <c r="I13" i="30"/>
  <c r="G13" i="30"/>
  <c r="AC14" i="33"/>
  <c r="AB9" i="33"/>
  <c r="K14" i="33"/>
  <c r="J9" i="33"/>
  <c r="E13" i="30"/>
  <c r="C12" i="30"/>
  <c r="AL72" i="3"/>
  <c r="T14" i="33"/>
  <c r="L7" i="31"/>
  <c r="AK72" i="3"/>
  <c r="BG72" i="3"/>
  <c r="AI72" i="3" s="1"/>
  <c r="BH72" i="3"/>
  <c r="N9" i="24"/>
  <c r="AH9" i="3"/>
  <c r="M8" i="30" s="1"/>
  <c r="K12" i="30" l="1"/>
  <c r="I12" i="30"/>
  <c r="G12" i="30"/>
  <c r="AJ72" i="3"/>
  <c r="AB12" i="31"/>
  <c r="E12" i="30"/>
  <c r="N8" i="30"/>
  <c r="M7" i="30"/>
  <c r="K7" i="30"/>
  <c r="AA143" i="3"/>
  <c r="X19" i="33" s="1"/>
  <c r="Z19" i="33" s="1"/>
  <c r="Z143" i="3"/>
  <c r="R19" i="33" s="1"/>
  <c r="T143" i="3"/>
  <c r="O143" i="3"/>
  <c r="N143" i="3"/>
  <c r="M143" i="3"/>
  <c r="I143" i="3"/>
  <c r="H143" i="3"/>
  <c r="T19" i="33" l="1"/>
  <c r="K17" i="31"/>
  <c r="K19" i="26"/>
  <c r="M17" i="31"/>
  <c r="M19" i="26"/>
  <c r="I7" i="30"/>
  <c r="H9" i="3"/>
  <c r="K8" i="31" s="1"/>
  <c r="T27" i="3" l="1"/>
  <c r="O27" i="3"/>
  <c r="N27" i="3"/>
  <c r="H27" i="3"/>
  <c r="D27" i="3"/>
  <c r="L9" i="30" s="1"/>
  <c r="N9" i="30" l="1"/>
  <c r="AA4" i="23"/>
  <c r="BH5" i="29"/>
  <c r="Z4" i="27"/>
  <c r="AO4" i="26"/>
  <c r="D21" i="27"/>
  <c r="D20" i="27"/>
  <c r="D19" i="27"/>
  <c r="D18" i="27"/>
  <c r="D17" i="27"/>
  <c r="D16" i="27"/>
  <c r="D15" i="27"/>
  <c r="D14" i="27"/>
  <c r="D13" i="27"/>
  <c r="D12" i="27"/>
  <c r="D11" i="27"/>
  <c r="D9" i="27"/>
  <c r="AB100" i="3" l="1"/>
  <c r="AA100" i="3"/>
  <c r="X16" i="33" s="1"/>
  <c r="Z16" i="33" s="1"/>
  <c r="Z100" i="3"/>
  <c r="AA14" i="31" s="1"/>
  <c r="O100" i="3"/>
  <c r="M100" i="3"/>
  <c r="I100" i="3"/>
  <c r="M14" i="31" s="1"/>
  <c r="N100" i="3"/>
  <c r="H100" i="3"/>
  <c r="K14" i="31" s="1"/>
  <c r="D101" i="3"/>
  <c r="D100" i="3" s="1"/>
  <c r="L14" i="30" s="1"/>
  <c r="N14" i="30" s="1"/>
  <c r="AB14" i="31" l="1"/>
  <c r="U15" i="23"/>
  <c r="M20" i="20"/>
  <c r="M19" i="20"/>
  <c r="M18" i="20"/>
  <c r="M17" i="20"/>
  <c r="M16" i="20"/>
  <c r="M15" i="20"/>
  <c r="M14" i="20"/>
  <c r="M13" i="20"/>
  <c r="M12" i="20"/>
  <c r="M11" i="20"/>
  <c r="M10" i="20"/>
  <c r="M9" i="20"/>
  <c r="L20" i="20"/>
  <c r="L19" i="20"/>
  <c r="L18" i="20"/>
  <c r="L17" i="20"/>
  <c r="L16" i="20"/>
  <c r="L15" i="20"/>
  <c r="L14" i="20"/>
  <c r="L13" i="20"/>
  <c r="L12" i="20"/>
  <c r="L10" i="20"/>
  <c r="L9" i="20"/>
  <c r="M8" i="20"/>
  <c r="L8" i="20"/>
  <c r="C22" i="27"/>
  <c r="C21" i="27"/>
  <c r="C20" i="27"/>
  <c r="C19" i="27"/>
  <c r="C17" i="27"/>
  <c r="C18" i="27"/>
  <c r="C16" i="27"/>
  <c r="C15" i="27"/>
  <c r="C14" i="27"/>
  <c r="M58" i="3"/>
  <c r="N8" i="20" l="1"/>
  <c r="N17" i="20"/>
  <c r="N19" i="20"/>
  <c r="N18" i="20"/>
  <c r="N15" i="20"/>
  <c r="N14" i="20"/>
  <c r="N13" i="20"/>
  <c r="N10" i="20"/>
  <c r="N9" i="20"/>
  <c r="M7" i="20"/>
  <c r="N20" i="20"/>
  <c r="N16" i="20"/>
  <c r="N12" i="20"/>
  <c r="C13" i="27"/>
  <c r="C12" i="27"/>
  <c r="C11" i="27"/>
  <c r="C10" i="27"/>
  <c r="C9" i="27"/>
  <c r="AB22" i="26"/>
  <c r="AB18" i="26"/>
  <c r="AB16" i="26"/>
  <c r="AB14" i="26"/>
  <c r="AB12" i="26"/>
  <c r="AA58" i="3" l="1"/>
  <c r="T58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J58" i="3"/>
  <c r="I58" i="3"/>
  <c r="M11" i="31" s="1"/>
  <c r="H11" i="31" s="1"/>
  <c r="D11" i="31" s="1"/>
  <c r="H58" i="3"/>
  <c r="D58" i="3"/>
  <c r="J11" i="31" l="1"/>
  <c r="L11" i="20"/>
  <c r="L7" i="20" s="1"/>
  <c r="N7" i="20" s="1"/>
  <c r="L11" i="30"/>
  <c r="N11" i="20"/>
  <c r="W202" i="3"/>
  <c r="C202" i="24"/>
  <c r="V202" i="3"/>
  <c r="U202" i="3"/>
  <c r="S202" i="3"/>
  <c r="R202" i="3"/>
  <c r="W182" i="3"/>
  <c r="I21" i="33" s="1"/>
  <c r="K21" i="33" s="1"/>
  <c r="C168" i="24"/>
  <c r="C159" i="24"/>
  <c r="V178" i="3"/>
  <c r="V159" i="3" s="1"/>
  <c r="AF18" i="31" s="1"/>
  <c r="AH18" i="31" s="1"/>
  <c r="U159" i="3"/>
  <c r="S159" i="3"/>
  <c r="V18" i="31" s="1"/>
  <c r="X18" i="31" s="1"/>
  <c r="R159" i="3"/>
  <c r="U18" i="31" s="1"/>
  <c r="W143" i="3"/>
  <c r="K19" i="33" s="1"/>
  <c r="C143" i="24"/>
  <c r="V143" i="3"/>
  <c r="U143" i="3"/>
  <c r="S143" i="3"/>
  <c r="R143" i="3"/>
  <c r="E11" i="31" l="1"/>
  <c r="G11" i="31"/>
  <c r="U22" i="26"/>
  <c r="F20" i="32"/>
  <c r="Y22" i="26"/>
  <c r="F22" i="32"/>
  <c r="C22" i="32" s="1"/>
  <c r="AE22" i="26"/>
  <c r="N11" i="30"/>
  <c r="L7" i="30"/>
  <c r="N7" i="30" s="1"/>
  <c r="AE18" i="31"/>
  <c r="AE20" i="26"/>
  <c r="AH22" i="26"/>
  <c r="W131" i="3"/>
  <c r="I131" i="24"/>
  <c r="G131" i="24"/>
  <c r="E131" i="24"/>
  <c r="C131" i="24"/>
  <c r="U131" i="3"/>
  <c r="V131" i="3"/>
  <c r="R131" i="3"/>
  <c r="S131" i="3"/>
  <c r="I114" i="24"/>
  <c r="E114" i="24"/>
  <c r="C114" i="24"/>
  <c r="U114" i="3"/>
  <c r="V114" i="3"/>
  <c r="R114" i="3"/>
  <c r="AB114" i="3"/>
  <c r="AA17" i="33" s="1"/>
  <c r="AC17" i="33" s="1"/>
  <c r="W100" i="3"/>
  <c r="I16" i="33" s="1"/>
  <c r="M100" i="24"/>
  <c r="I100" i="24"/>
  <c r="V111" i="3"/>
  <c r="V100" i="3" s="1"/>
  <c r="AF14" i="31" s="1"/>
  <c r="AH14" i="31" s="1"/>
  <c r="U100" i="3"/>
  <c r="S100" i="3"/>
  <c r="V14" i="31" s="1"/>
  <c r="X14" i="31" s="1"/>
  <c r="R100" i="3"/>
  <c r="G88" i="24"/>
  <c r="E88" i="24"/>
  <c r="C88" i="24"/>
  <c r="S88" i="3"/>
  <c r="R88" i="3"/>
  <c r="W83" i="3"/>
  <c r="W72" i="3" s="1"/>
  <c r="G72" i="24"/>
  <c r="C72" i="24"/>
  <c r="V72" i="3"/>
  <c r="U72" i="3"/>
  <c r="M14" i="26"/>
  <c r="K14" i="26"/>
  <c r="I58" i="24"/>
  <c r="S58" i="3"/>
  <c r="V11" i="31" s="1"/>
  <c r="X11" i="31" s="1"/>
  <c r="R58" i="3"/>
  <c r="P27" i="3"/>
  <c r="Q27" i="3"/>
  <c r="W13" i="3"/>
  <c r="W9" i="3" s="1"/>
  <c r="M13" i="24"/>
  <c r="M9" i="24" s="1"/>
  <c r="C10" i="24"/>
  <c r="C9" i="24" s="1"/>
  <c r="V9" i="3"/>
  <c r="U9" i="3"/>
  <c r="S9" i="3"/>
  <c r="V8" i="31" s="1"/>
  <c r="X8" i="31" s="1"/>
  <c r="R9" i="3"/>
  <c r="G26" i="3"/>
  <c r="F26" i="3" s="1"/>
  <c r="G25" i="3"/>
  <c r="F25" i="3" s="1"/>
  <c r="G24" i="3"/>
  <c r="F24" i="3" s="1"/>
  <c r="G23" i="3"/>
  <c r="F23" i="3" s="1"/>
  <c r="G22" i="3"/>
  <c r="F22" i="3" s="1"/>
  <c r="G21" i="3"/>
  <c r="F21" i="3" s="1"/>
  <c r="G20" i="3"/>
  <c r="F20" i="3" s="1"/>
  <c r="G19" i="3"/>
  <c r="F19" i="3" s="1"/>
  <c r="G18" i="3"/>
  <c r="F18" i="3" s="1"/>
  <c r="G17" i="3"/>
  <c r="F17" i="3" s="1"/>
  <c r="G16" i="3"/>
  <c r="F16" i="3" s="1"/>
  <c r="G15" i="3"/>
  <c r="F15" i="3" s="1"/>
  <c r="G14" i="3"/>
  <c r="F14" i="3" s="1"/>
  <c r="G13" i="3"/>
  <c r="F13" i="3" s="1"/>
  <c r="G12" i="3"/>
  <c r="F12" i="3" s="1"/>
  <c r="G11" i="3"/>
  <c r="F11" i="3" s="1"/>
  <c r="G10" i="3"/>
  <c r="F10" i="3" s="1"/>
  <c r="G28" i="3"/>
  <c r="F28" i="3" s="1"/>
  <c r="G29" i="3"/>
  <c r="F29" i="3" s="1"/>
  <c r="G30" i="3"/>
  <c r="F30" i="3" s="1"/>
  <c r="G31" i="3"/>
  <c r="F31" i="3" s="1"/>
  <c r="G32" i="3"/>
  <c r="F32" i="3" s="1"/>
  <c r="G33" i="3"/>
  <c r="F33" i="3" s="1"/>
  <c r="G34" i="3"/>
  <c r="F34" i="3" s="1"/>
  <c r="G35" i="3"/>
  <c r="F35" i="3" s="1"/>
  <c r="G36" i="3"/>
  <c r="F36" i="3" s="1"/>
  <c r="G37" i="3"/>
  <c r="F37" i="3" s="1"/>
  <c r="G38" i="3"/>
  <c r="F38" i="3" s="1"/>
  <c r="G39" i="3"/>
  <c r="F39" i="3" s="1"/>
  <c r="G40" i="3"/>
  <c r="F40" i="3" s="1"/>
  <c r="G41" i="3"/>
  <c r="F41" i="3" s="1"/>
  <c r="G42" i="3"/>
  <c r="F42" i="3" s="1"/>
  <c r="G43" i="3"/>
  <c r="F43" i="3" s="1"/>
  <c r="G45" i="3"/>
  <c r="F45" i="3" s="1"/>
  <c r="G46" i="3"/>
  <c r="F46" i="3" s="1"/>
  <c r="G47" i="3"/>
  <c r="F47" i="3" s="1"/>
  <c r="G48" i="3"/>
  <c r="F48" i="3" s="1"/>
  <c r="G49" i="3"/>
  <c r="F49" i="3" s="1"/>
  <c r="G50" i="3"/>
  <c r="F50" i="3" s="1"/>
  <c r="G51" i="3"/>
  <c r="F51" i="3" s="1"/>
  <c r="G52" i="3"/>
  <c r="F52" i="3" s="1"/>
  <c r="G53" i="3"/>
  <c r="F53" i="3" s="1"/>
  <c r="G54" i="3"/>
  <c r="F54" i="3" s="1"/>
  <c r="G55" i="3"/>
  <c r="F55" i="3" s="1"/>
  <c r="G56" i="3"/>
  <c r="F56" i="3" s="1"/>
  <c r="G57" i="3"/>
  <c r="F57" i="3" s="1"/>
  <c r="G59" i="3"/>
  <c r="F59" i="3" s="1"/>
  <c r="G60" i="3"/>
  <c r="F60" i="3" s="1"/>
  <c r="G61" i="3"/>
  <c r="F61" i="3" s="1"/>
  <c r="G62" i="3"/>
  <c r="F62" i="3" s="1"/>
  <c r="G63" i="3"/>
  <c r="F63" i="3" s="1"/>
  <c r="G64" i="3"/>
  <c r="F64" i="3" s="1"/>
  <c r="G65" i="3"/>
  <c r="F65" i="3" s="1"/>
  <c r="G66" i="3"/>
  <c r="F66" i="3" s="1"/>
  <c r="G67" i="3"/>
  <c r="F67" i="3" s="1"/>
  <c r="G68" i="3"/>
  <c r="F68" i="3" s="1"/>
  <c r="G69" i="3"/>
  <c r="F69" i="3" s="1"/>
  <c r="G70" i="3"/>
  <c r="F70" i="3" s="1"/>
  <c r="G71" i="3"/>
  <c r="F71" i="3" s="1"/>
  <c r="G89" i="3"/>
  <c r="F89" i="3" s="1"/>
  <c r="G90" i="3"/>
  <c r="F90" i="3" s="1"/>
  <c r="G91" i="3"/>
  <c r="F91" i="3" s="1"/>
  <c r="G92" i="3"/>
  <c r="F92" i="3" s="1"/>
  <c r="G93" i="3"/>
  <c r="F93" i="3" s="1"/>
  <c r="G94" i="3"/>
  <c r="F94" i="3" s="1"/>
  <c r="G95" i="3"/>
  <c r="F95" i="3" s="1"/>
  <c r="G96" i="3"/>
  <c r="F96" i="3" s="1"/>
  <c r="G97" i="3"/>
  <c r="F97" i="3" s="1"/>
  <c r="G98" i="3"/>
  <c r="F98" i="3" s="1"/>
  <c r="G99" i="3"/>
  <c r="F99" i="3" s="1"/>
  <c r="G101" i="3"/>
  <c r="F101" i="3" s="1"/>
  <c r="G102" i="3"/>
  <c r="F102" i="3" s="1"/>
  <c r="G103" i="3"/>
  <c r="F103" i="3" s="1"/>
  <c r="G104" i="3"/>
  <c r="F104" i="3" s="1"/>
  <c r="G105" i="3"/>
  <c r="F105" i="3" s="1"/>
  <c r="G106" i="3"/>
  <c r="F106" i="3" s="1"/>
  <c r="G107" i="3"/>
  <c r="F107" i="3" s="1"/>
  <c r="G108" i="3"/>
  <c r="F108" i="3" s="1"/>
  <c r="G109" i="3"/>
  <c r="F109" i="3" s="1"/>
  <c r="G110" i="3"/>
  <c r="F110" i="3" s="1"/>
  <c r="G111" i="3"/>
  <c r="F111" i="3" s="1"/>
  <c r="G112" i="3"/>
  <c r="F112" i="3" s="1"/>
  <c r="G113" i="3"/>
  <c r="F113" i="3" s="1"/>
  <c r="G115" i="3"/>
  <c r="F115" i="3" s="1"/>
  <c r="G116" i="3"/>
  <c r="F116" i="3" s="1"/>
  <c r="G117" i="3"/>
  <c r="F117" i="3" s="1"/>
  <c r="G118" i="3"/>
  <c r="F118" i="3" s="1"/>
  <c r="G119" i="3"/>
  <c r="F119" i="3" s="1"/>
  <c r="G120" i="3"/>
  <c r="F120" i="3" s="1"/>
  <c r="G121" i="3"/>
  <c r="F121" i="3" s="1"/>
  <c r="G122" i="3"/>
  <c r="F122" i="3" s="1"/>
  <c r="G123" i="3"/>
  <c r="F123" i="3" s="1"/>
  <c r="G124" i="3"/>
  <c r="F124" i="3" s="1"/>
  <c r="G125" i="3"/>
  <c r="F125" i="3" s="1"/>
  <c r="G126" i="3"/>
  <c r="F126" i="3" s="1"/>
  <c r="G127" i="3"/>
  <c r="F127" i="3" s="1"/>
  <c r="G128" i="3"/>
  <c r="F128" i="3" s="1"/>
  <c r="G129" i="3"/>
  <c r="F129" i="3" s="1"/>
  <c r="G130" i="3"/>
  <c r="F130" i="3" s="1"/>
  <c r="G132" i="3"/>
  <c r="F132" i="3" s="1"/>
  <c r="G133" i="3"/>
  <c r="F133" i="3" s="1"/>
  <c r="G134" i="3"/>
  <c r="F134" i="3" s="1"/>
  <c r="G135" i="3"/>
  <c r="F135" i="3" s="1"/>
  <c r="G136" i="3"/>
  <c r="F136" i="3" s="1"/>
  <c r="G137" i="3"/>
  <c r="F137" i="3" s="1"/>
  <c r="G138" i="3"/>
  <c r="F138" i="3" s="1"/>
  <c r="G139" i="3"/>
  <c r="F139" i="3" s="1"/>
  <c r="G140" i="3"/>
  <c r="F140" i="3" s="1"/>
  <c r="G141" i="3"/>
  <c r="F141" i="3" s="1"/>
  <c r="G142" i="3"/>
  <c r="F142" i="3" s="1"/>
  <c r="G144" i="3"/>
  <c r="F144" i="3" s="1"/>
  <c r="G145" i="3"/>
  <c r="F145" i="3" s="1"/>
  <c r="G146" i="3"/>
  <c r="F146" i="3" s="1"/>
  <c r="G147" i="3"/>
  <c r="F147" i="3" s="1"/>
  <c r="G148" i="3"/>
  <c r="F148" i="3" s="1"/>
  <c r="G149" i="3"/>
  <c r="F149" i="3" s="1"/>
  <c r="G150" i="3"/>
  <c r="F150" i="3" s="1"/>
  <c r="G151" i="3"/>
  <c r="F151" i="3" s="1"/>
  <c r="G152" i="3"/>
  <c r="F152" i="3" s="1"/>
  <c r="G153" i="3"/>
  <c r="F153" i="3" s="1"/>
  <c r="G154" i="3"/>
  <c r="F154" i="3" s="1"/>
  <c r="G155" i="3"/>
  <c r="F155" i="3" s="1"/>
  <c r="G156" i="3"/>
  <c r="F156" i="3" s="1"/>
  <c r="G157" i="3"/>
  <c r="F157" i="3" s="1"/>
  <c r="G158" i="3"/>
  <c r="F158" i="3" s="1"/>
  <c r="G160" i="3"/>
  <c r="F160" i="3" s="1"/>
  <c r="G161" i="3"/>
  <c r="F161" i="3" s="1"/>
  <c r="G162" i="3"/>
  <c r="F162" i="3" s="1"/>
  <c r="G163" i="3"/>
  <c r="F163" i="3" s="1"/>
  <c r="G164" i="3"/>
  <c r="F164" i="3" s="1"/>
  <c r="G165" i="3"/>
  <c r="F165" i="3" s="1"/>
  <c r="G166" i="3"/>
  <c r="F166" i="3" s="1"/>
  <c r="G167" i="3"/>
  <c r="F167" i="3" s="1"/>
  <c r="G168" i="3"/>
  <c r="F168" i="3" s="1"/>
  <c r="G169" i="3"/>
  <c r="F169" i="3" s="1"/>
  <c r="G170" i="3"/>
  <c r="F170" i="3" s="1"/>
  <c r="G171" i="3"/>
  <c r="F171" i="3" s="1"/>
  <c r="G172" i="3"/>
  <c r="F172" i="3" s="1"/>
  <c r="G173" i="3"/>
  <c r="F173" i="3" s="1"/>
  <c r="G174" i="3"/>
  <c r="F174" i="3" s="1"/>
  <c r="G175" i="3"/>
  <c r="F175" i="3" s="1"/>
  <c r="G176" i="3"/>
  <c r="F176" i="3" s="1"/>
  <c r="G177" i="3"/>
  <c r="F177" i="3" s="1"/>
  <c r="G178" i="3"/>
  <c r="F178" i="3" s="1"/>
  <c r="G179" i="3"/>
  <c r="F179" i="3" s="1"/>
  <c r="G180" i="3"/>
  <c r="F180" i="3" s="1"/>
  <c r="G181" i="3"/>
  <c r="F181" i="3" s="1"/>
  <c r="G183" i="3"/>
  <c r="F183" i="3" s="1"/>
  <c r="G184" i="3"/>
  <c r="F184" i="3" s="1"/>
  <c r="G185" i="3"/>
  <c r="F185" i="3" s="1"/>
  <c r="G186" i="3"/>
  <c r="F186" i="3" s="1"/>
  <c r="G187" i="3"/>
  <c r="F187" i="3" s="1"/>
  <c r="G188" i="3"/>
  <c r="F188" i="3" s="1"/>
  <c r="G189" i="3"/>
  <c r="F189" i="3" s="1"/>
  <c r="G190" i="3"/>
  <c r="F190" i="3" s="1"/>
  <c r="G191" i="3"/>
  <c r="F191" i="3" s="1"/>
  <c r="G192" i="3"/>
  <c r="F192" i="3" s="1"/>
  <c r="G193" i="3"/>
  <c r="F193" i="3" s="1"/>
  <c r="G194" i="3"/>
  <c r="F194" i="3" s="1"/>
  <c r="G195" i="3"/>
  <c r="F195" i="3" s="1"/>
  <c r="G196" i="3"/>
  <c r="F196" i="3" s="1"/>
  <c r="G197" i="3"/>
  <c r="F197" i="3" s="1"/>
  <c r="G198" i="3"/>
  <c r="F198" i="3" s="1"/>
  <c r="G199" i="3"/>
  <c r="F199" i="3" s="1"/>
  <c r="G200" i="3"/>
  <c r="F200" i="3" s="1"/>
  <c r="G201" i="3"/>
  <c r="F201" i="3" s="1"/>
  <c r="G203" i="3"/>
  <c r="F203" i="3" s="1"/>
  <c r="G204" i="3"/>
  <c r="F204" i="3" s="1"/>
  <c r="G205" i="3"/>
  <c r="F205" i="3" s="1"/>
  <c r="G206" i="3"/>
  <c r="F206" i="3" s="1"/>
  <c r="G207" i="3"/>
  <c r="F207" i="3" s="1"/>
  <c r="G208" i="3"/>
  <c r="F208" i="3" s="1"/>
  <c r="G209" i="3"/>
  <c r="F209" i="3" s="1"/>
  <c r="G210" i="3"/>
  <c r="F210" i="3" s="1"/>
  <c r="G211" i="3"/>
  <c r="F211" i="3" s="1"/>
  <c r="G212" i="3"/>
  <c r="F212" i="3" s="1"/>
  <c r="G213" i="3"/>
  <c r="F213" i="3" s="1"/>
  <c r="G214" i="3"/>
  <c r="F214" i="3" s="1"/>
  <c r="G215" i="3"/>
  <c r="F215" i="3" s="1"/>
  <c r="G217" i="3"/>
  <c r="F217" i="3" s="1"/>
  <c r="G218" i="3"/>
  <c r="F218" i="3" s="1"/>
  <c r="G219" i="3"/>
  <c r="F219" i="3" s="1"/>
  <c r="G220" i="3"/>
  <c r="F220" i="3" s="1"/>
  <c r="G221" i="3"/>
  <c r="F221" i="3" s="1"/>
  <c r="G222" i="3"/>
  <c r="F222" i="3" s="1"/>
  <c r="G223" i="3"/>
  <c r="F223" i="3" s="1"/>
  <c r="G224" i="3"/>
  <c r="F224" i="3" s="1"/>
  <c r="G225" i="3"/>
  <c r="F225" i="3" s="1"/>
  <c r="G226" i="3"/>
  <c r="F226" i="3" s="1"/>
  <c r="G227" i="3"/>
  <c r="F227" i="3" s="1"/>
  <c r="U14" i="31" l="1"/>
  <c r="L14" i="32"/>
  <c r="AE14" i="26"/>
  <c r="I15" i="32"/>
  <c r="AE16" i="26"/>
  <c r="AE14" i="31"/>
  <c r="AE17" i="26"/>
  <c r="F18" i="29"/>
  <c r="F19" i="34"/>
  <c r="F18" i="32"/>
  <c r="AH17" i="26"/>
  <c r="O17" i="29"/>
  <c r="O18" i="34"/>
  <c r="O17" i="32"/>
  <c r="O18" i="29"/>
  <c r="O18" i="32"/>
  <c r="C20" i="32"/>
  <c r="AH14" i="26"/>
  <c r="AF12" i="31"/>
  <c r="AH12" i="31" s="1"/>
  <c r="L16" i="34"/>
  <c r="L15" i="32"/>
  <c r="F17" i="29"/>
  <c r="F18" i="34"/>
  <c r="F17" i="32"/>
  <c r="U18" i="26"/>
  <c r="I18" i="29"/>
  <c r="I19" i="34"/>
  <c r="I18" i="32"/>
  <c r="F15" i="32"/>
  <c r="F14" i="32"/>
  <c r="O17" i="34"/>
  <c r="C17" i="34" s="1"/>
  <c r="E17" i="34" s="1"/>
  <c r="O16" i="32"/>
  <c r="I17" i="29"/>
  <c r="I18" i="34"/>
  <c r="I17" i="32"/>
  <c r="L18" i="29"/>
  <c r="L19" i="34"/>
  <c r="L18" i="32"/>
  <c r="I9" i="3"/>
  <c r="C19" i="34" l="1"/>
  <c r="E14" i="31"/>
  <c r="U16" i="31"/>
  <c r="H14" i="32"/>
  <c r="M10" i="26"/>
  <c r="M8" i="31"/>
  <c r="H15" i="34"/>
  <c r="C18" i="32"/>
  <c r="AW9" i="29"/>
  <c r="G14" i="31" l="1"/>
  <c r="E16" i="31"/>
  <c r="G16" i="31"/>
  <c r="S10" i="23"/>
  <c r="E202" i="3"/>
  <c r="C9" i="26" l="1"/>
  <c r="N216" i="24"/>
  <c r="O216" i="24"/>
  <c r="P216" i="24"/>
  <c r="Q216" i="24"/>
  <c r="R216" i="24"/>
  <c r="S216" i="24"/>
  <c r="T216" i="24"/>
  <c r="U216" i="24"/>
  <c r="V216" i="24"/>
  <c r="W216" i="24"/>
  <c r="X216" i="24"/>
  <c r="Y216" i="24"/>
  <c r="Z216" i="24"/>
  <c r="AA216" i="24"/>
  <c r="AB216" i="24"/>
  <c r="AC216" i="24"/>
  <c r="AD216" i="24"/>
  <c r="AE216" i="24"/>
  <c r="AF216" i="24"/>
  <c r="AG216" i="24"/>
  <c r="AH216" i="24"/>
  <c r="AI216" i="24"/>
  <c r="AJ216" i="24"/>
  <c r="AK216" i="24"/>
  <c r="AL216" i="24"/>
  <c r="AM216" i="24"/>
  <c r="C216" i="24"/>
  <c r="F22" i="29"/>
  <c r="AZ22" i="29"/>
  <c r="I22" i="29"/>
  <c r="BC22" i="29"/>
  <c r="L22" i="29"/>
  <c r="BF22" i="29"/>
  <c r="O22" i="29"/>
  <c r="BI22" i="29"/>
  <c r="O21" i="23"/>
  <c r="N202" i="24"/>
  <c r="O202" i="24"/>
  <c r="P202" i="24"/>
  <c r="Q202" i="24"/>
  <c r="R202" i="24"/>
  <c r="S202" i="24"/>
  <c r="T202" i="24"/>
  <c r="U202" i="24"/>
  <c r="W202" i="24"/>
  <c r="X202" i="24"/>
  <c r="Y202" i="24"/>
  <c r="Z202" i="24"/>
  <c r="AA202" i="24"/>
  <c r="AB202" i="24"/>
  <c r="AC202" i="24"/>
  <c r="AD202" i="24"/>
  <c r="AE202" i="24"/>
  <c r="AF202" i="24"/>
  <c r="AG202" i="24"/>
  <c r="AH202" i="24"/>
  <c r="AI202" i="24"/>
  <c r="AJ202" i="24"/>
  <c r="AK202" i="24"/>
  <c r="AL202" i="24"/>
  <c r="AM202" i="24"/>
  <c r="AM182" i="24"/>
  <c r="AZ21" i="29"/>
  <c r="BC21" i="29"/>
  <c r="BF21" i="29"/>
  <c r="BI21" i="29"/>
  <c r="O20" i="23"/>
  <c r="N182" i="24"/>
  <c r="O182" i="24"/>
  <c r="P182" i="24"/>
  <c r="Q182" i="24"/>
  <c r="R182" i="24"/>
  <c r="S182" i="24"/>
  <c r="T182" i="24"/>
  <c r="U182" i="24"/>
  <c r="V182" i="24"/>
  <c r="W182" i="24"/>
  <c r="X182" i="24"/>
  <c r="Y182" i="24"/>
  <c r="Z182" i="24"/>
  <c r="AA182" i="24"/>
  <c r="AB182" i="24"/>
  <c r="AC182" i="24"/>
  <c r="AD182" i="24"/>
  <c r="AE182" i="24"/>
  <c r="AF182" i="24"/>
  <c r="AG182" i="24"/>
  <c r="AH182" i="24"/>
  <c r="AI182" i="24"/>
  <c r="AJ182" i="24"/>
  <c r="AK182" i="24"/>
  <c r="AL182" i="24"/>
  <c r="C182" i="24"/>
  <c r="AZ20" i="29"/>
  <c r="BC20" i="29"/>
  <c r="BF20" i="29"/>
  <c r="BI20" i="29"/>
  <c r="O19" i="23"/>
  <c r="N159" i="24"/>
  <c r="O159" i="24"/>
  <c r="P159" i="24"/>
  <c r="Q159" i="24"/>
  <c r="R159" i="24"/>
  <c r="S159" i="24"/>
  <c r="T159" i="24"/>
  <c r="U159" i="24"/>
  <c r="V159" i="24"/>
  <c r="W159" i="24"/>
  <c r="X159" i="24"/>
  <c r="Y159" i="24"/>
  <c r="Z159" i="24"/>
  <c r="AA159" i="24"/>
  <c r="AB159" i="24"/>
  <c r="AC159" i="24"/>
  <c r="AD159" i="24"/>
  <c r="AE159" i="24"/>
  <c r="AF159" i="24"/>
  <c r="AG159" i="24"/>
  <c r="AH159" i="24"/>
  <c r="AI159" i="24"/>
  <c r="AJ159" i="24"/>
  <c r="AK159" i="24"/>
  <c r="AL159" i="24"/>
  <c r="AM159" i="24"/>
  <c r="F20" i="29"/>
  <c r="AZ19" i="29"/>
  <c r="BC19" i="29"/>
  <c r="BF19" i="29"/>
  <c r="BI19" i="29"/>
  <c r="O18" i="23"/>
  <c r="N143" i="24"/>
  <c r="O143" i="24"/>
  <c r="P143" i="24"/>
  <c r="Q143" i="24"/>
  <c r="R143" i="24"/>
  <c r="S143" i="24"/>
  <c r="T143" i="24"/>
  <c r="U143" i="24"/>
  <c r="V143" i="24"/>
  <c r="W143" i="24"/>
  <c r="X143" i="24"/>
  <c r="Y143" i="24"/>
  <c r="Z143" i="24"/>
  <c r="AA143" i="24"/>
  <c r="AB143" i="24"/>
  <c r="AC143" i="24"/>
  <c r="AD143" i="24"/>
  <c r="AE143" i="24"/>
  <c r="AF143" i="24"/>
  <c r="AG143" i="24"/>
  <c r="AH143" i="24"/>
  <c r="AI143" i="24"/>
  <c r="AJ143" i="24"/>
  <c r="AK143" i="24"/>
  <c r="AL143" i="24"/>
  <c r="AM143" i="24"/>
  <c r="D131" i="24"/>
  <c r="F131" i="24"/>
  <c r="H131" i="24"/>
  <c r="J131" i="24"/>
  <c r="N131" i="24"/>
  <c r="O131" i="24"/>
  <c r="P131" i="24"/>
  <c r="Q131" i="24"/>
  <c r="R131" i="24"/>
  <c r="S131" i="24"/>
  <c r="T131" i="24"/>
  <c r="U131" i="24"/>
  <c r="V131" i="24"/>
  <c r="W131" i="24"/>
  <c r="X131" i="24"/>
  <c r="Y131" i="24"/>
  <c r="Z131" i="24"/>
  <c r="AA131" i="24"/>
  <c r="AB131" i="24"/>
  <c r="AC131" i="24"/>
  <c r="AD131" i="24"/>
  <c r="AE131" i="24"/>
  <c r="AF131" i="24"/>
  <c r="AG131" i="24"/>
  <c r="AH131" i="24"/>
  <c r="AI131" i="24"/>
  <c r="AJ131" i="24"/>
  <c r="AK131" i="24"/>
  <c r="AL131" i="24"/>
  <c r="AM131" i="24"/>
  <c r="D114" i="24"/>
  <c r="F114" i="24"/>
  <c r="G114" i="24"/>
  <c r="H114" i="24"/>
  <c r="J114" i="24"/>
  <c r="O16" i="23"/>
  <c r="N114" i="24"/>
  <c r="O114" i="24"/>
  <c r="P114" i="24"/>
  <c r="Q114" i="24"/>
  <c r="R114" i="24"/>
  <c r="S114" i="24"/>
  <c r="T114" i="24"/>
  <c r="U114" i="24"/>
  <c r="V114" i="24"/>
  <c r="W114" i="24"/>
  <c r="X114" i="24"/>
  <c r="Y114" i="24"/>
  <c r="Z114" i="24"/>
  <c r="AA114" i="24"/>
  <c r="AB114" i="24"/>
  <c r="AC114" i="24"/>
  <c r="AD114" i="24"/>
  <c r="AE114" i="24"/>
  <c r="AF114" i="24"/>
  <c r="AG114" i="24"/>
  <c r="AH114" i="24"/>
  <c r="AI114" i="24"/>
  <c r="AJ114" i="24"/>
  <c r="AK114" i="24"/>
  <c r="AL114" i="24"/>
  <c r="AM114" i="24"/>
  <c r="C100" i="24"/>
  <c r="D100" i="24"/>
  <c r="E100" i="24"/>
  <c r="F100" i="24"/>
  <c r="G100" i="24"/>
  <c r="H100" i="24"/>
  <c r="O16" i="29"/>
  <c r="J100" i="24"/>
  <c r="O15" i="23"/>
  <c r="N100" i="24"/>
  <c r="O100" i="24"/>
  <c r="P100" i="24"/>
  <c r="Q100" i="24"/>
  <c r="R100" i="24"/>
  <c r="S100" i="24"/>
  <c r="T100" i="24"/>
  <c r="U100" i="24"/>
  <c r="V100" i="24"/>
  <c r="W100" i="24"/>
  <c r="X100" i="24"/>
  <c r="Y100" i="24"/>
  <c r="Z100" i="24"/>
  <c r="AA100" i="24"/>
  <c r="AB100" i="24"/>
  <c r="AC100" i="24"/>
  <c r="AD100" i="24"/>
  <c r="AE100" i="24"/>
  <c r="AF100" i="24"/>
  <c r="AG100" i="24"/>
  <c r="AH100" i="24"/>
  <c r="AI100" i="24"/>
  <c r="AJ100" i="24"/>
  <c r="AK100" i="24"/>
  <c r="AL100" i="24"/>
  <c r="AM100" i="24"/>
  <c r="V16" i="33" s="1"/>
  <c r="D88" i="24"/>
  <c r="F88" i="24"/>
  <c r="H88" i="24"/>
  <c r="I88" i="24"/>
  <c r="J88" i="24"/>
  <c r="N88" i="24"/>
  <c r="O88" i="24"/>
  <c r="P88" i="24"/>
  <c r="Q88" i="24"/>
  <c r="R88" i="24"/>
  <c r="S88" i="24"/>
  <c r="T88" i="24"/>
  <c r="U88" i="24"/>
  <c r="V88" i="24"/>
  <c r="W88" i="24"/>
  <c r="X88" i="24"/>
  <c r="Y88" i="24"/>
  <c r="Z88" i="24"/>
  <c r="AA88" i="24"/>
  <c r="AB88" i="24"/>
  <c r="AC88" i="24"/>
  <c r="AD88" i="24"/>
  <c r="AE88" i="24"/>
  <c r="AF88" i="24"/>
  <c r="AG88" i="24"/>
  <c r="AH88" i="24"/>
  <c r="AI88" i="24"/>
  <c r="AJ88" i="24"/>
  <c r="AK88" i="24"/>
  <c r="AL88" i="24"/>
  <c r="AM88" i="24"/>
  <c r="D72" i="24"/>
  <c r="E72" i="24"/>
  <c r="BC14" i="29"/>
  <c r="L14" i="29"/>
  <c r="BF14" i="29"/>
  <c r="BI14" i="29"/>
  <c r="N72" i="24"/>
  <c r="O72" i="24"/>
  <c r="P72" i="24"/>
  <c r="Q72" i="24"/>
  <c r="R72" i="24"/>
  <c r="S72" i="24"/>
  <c r="T72" i="24"/>
  <c r="U72" i="24"/>
  <c r="V72" i="24"/>
  <c r="W72" i="24"/>
  <c r="X72" i="24"/>
  <c r="Y72" i="24"/>
  <c r="Z72" i="24"/>
  <c r="AA72" i="24"/>
  <c r="AB72" i="24"/>
  <c r="AC72" i="24"/>
  <c r="AD72" i="24"/>
  <c r="AE72" i="24"/>
  <c r="AF72" i="24"/>
  <c r="AG72" i="24"/>
  <c r="AH72" i="24"/>
  <c r="AI72" i="24"/>
  <c r="AJ72" i="24"/>
  <c r="AK72" i="24"/>
  <c r="AL72" i="24"/>
  <c r="AM72" i="24"/>
  <c r="V14" i="33" s="1"/>
  <c r="C58" i="24"/>
  <c r="D58" i="24"/>
  <c r="E58" i="24"/>
  <c r="F58" i="24"/>
  <c r="G58" i="24"/>
  <c r="H58" i="24"/>
  <c r="J58" i="24"/>
  <c r="O12" i="23"/>
  <c r="N58" i="24"/>
  <c r="O58" i="24"/>
  <c r="P58" i="24"/>
  <c r="Q58" i="24"/>
  <c r="R58" i="24"/>
  <c r="S58" i="24"/>
  <c r="T58" i="24"/>
  <c r="U58" i="24"/>
  <c r="V58" i="24"/>
  <c r="W58" i="24"/>
  <c r="X58" i="24"/>
  <c r="Y58" i="24"/>
  <c r="Z58" i="24"/>
  <c r="AA58" i="24"/>
  <c r="AB58" i="24"/>
  <c r="AC58" i="24"/>
  <c r="AD58" i="24"/>
  <c r="AE58" i="24"/>
  <c r="AF58" i="24"/>
  <c r="AG58" i="24"/>
  <c r="AH58" i="24"/>
  <c r="AI58" i="24"/>
  <c r="AJ58" i="24"/>
  <c r="AK58" i="24"/>
  <c r="AL58" i="24"/>
  <c r="AM58" i="24"/>
  <c r="V13" i="33" s="1"/>
  <c r="D44" i="24"/>
  <c r="E44" i="24"/>
  <c r="F44" i="24"/>
  <c r="G44" i="24"/>
  <c r="H44" i="24"/>
  <c r="I44" i="24"/>
  <c r="J44" i="24"/>
  <c r="M44" i="24"/>
  <c r="U12" i="33" s="1"/>
  <c r="O44" i="24"/>
  <c r="P44" i="24"/>
  <c r="Q44" i="24"/>
  <c r="R44" i="24"/>
  <c r="S44" i="24"/>
  <c r="T44" i="24"/>
  <c r="U44" i="24"/>
  <c r="V44" i="24"/>
  <c r="W44" i="24"/>
  <c r="X44" i="24"/>
  <c r="Y44" i="24"/>
  <c r="Z44" i="24"/>
  <c r="AA44" i="24"/>
  <c r="AB44" i="24"/>
  <c r="AC44" i="24"/>
  <c r="AD44" i="24"/>
  <c r="AE44" i="24"/>
  <c r="AF44" i="24"/>
  <c r="AG44" i="24"/>
  <c r="AH44" i="24"/>
  <c r="AJ44" i="24"/>
  <c r="AK44" i="24"/>
  <c r="AL44" i="24"/>
  <c r="AM44" i="24"/>
  <c r="V12" i="33" s="1"/>
  <c r="C44" i="24"/>
  <c r="AZ11" i="29"/>
  <c r="E27" i="24"/>
  <c r="F27" i="24"/>
  <c r="G27" i="24"/>
  <c r="H27" i="24"/>
  <c r="BI11" i="29"/>
  <c r="M27" i="24"/>
  <c r="U11" i="33" s="1"/>
  <c r="U9" i="33" s="1"/>
  <c r="N27" i="24"/>
  <c r="O27" i="24"/>
  <c r="P27" i="24"/>
  <c r="Q27" i="24"/>
  <c r="R27" i="24"/>
  <c r="S27" i="24"/>
  <c r="T27" i="24"/>
  <c r="U27" i="24"/>
  <c r="V27" i="24"/>
  <c r="W27" i="24"/>
  <c r="X27" i="24"/>
  <c r="Y27" i="24"/>
  <c r="Z27" i="24"/>
  <c r="AA27" i="24"/>
  <c r="AB27" i="24"/>
  <c r="AC27" i="24"/>
  <c r="AD27" i="24"/>
  <c r="AE27" i="24"/>
  <c r="AF27" i="24"/>
  <c r="AG27" i="24"/>
  <c r="AH27" i="24"/>
  <c r="AI27" i="24"/>
  <c r="AJ27" i="24"/>
  <c r="AK27" i="24"/>
  <c r="AL27" i="24"/>
  <c r="AM27" i="24"/>
  <c r="V11" i="33" s="1"/>
  <c r="BC10" i="29"/>
  <c r="BF10" i="29"/>
  <c r="BI10" i="29"/>
  <c r="O9" i="23"/>
  <c r="O9" i="24"/>
  <c r="P9" i="24"/>
  <c r="Q9" i="24"/>
  <c r="G11" i="34" s="1"/>
  <c r="R9" i="24"/>
  <c r="S9" i="24"/>
  <c r="T9" i="24"/>
  <c r="U9" i="24"/>
  <c r="V9" i="24"/>
  <c r="W9" i="24"/>
  <c r="X9" i="24"/>
  <c r="Y9" i="24"/>
  <c r="Z9" i="24"/>
  <c r="AA9" i="24"/>
  <c r="AB9" i="24"/>
  <c r="AC9" i="24"/>
  <c r="AD9" i="24"/>
  <c r="AE9" i="24"/>
  <c r="AF9" i="24"/>
  <c r="AG9" i="24"/>
  <c r="AH9" i="24"/>
  <c r="AI9" i="24"/>
  <c r="AJ9" i="24"/>
  <c r="AK9" i="24"/>
  <c r="AL9" i="24"/>
  <c r="AM9" i="24"/>
  <c r="V10" i="33" s="1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9" i="3"/>
  <c r="C90" i="3"/>
  <c r="C91" i="3"/>
  <c r="C92" i="3"/>
  <c r="C93" i="3"/>
  <c r="C94" i="3"/>
  <c r="C95" i="3"/>
  <c r="C96" i="3"/>
  <c r="C97" i="3"/>
  <c r="C98" i="3"/>
  <c r="C99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2" i="3"/>
  <c r="C133" i="3"/>
  <c r="C134" i="3"/>
  <c r="C135" i="3"/>
  <c r="C136" i="3"/>
  <c r="C137" i="3"/>
  <c r="C138" i="3"/>
  <c r="C139" i="3"/>
  <c r="C140" i="3"/>
  <c r="C141" i="3"/>
  <c r="C142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7" i="3"/>
  <c r="C218" i="3"/>
  <c r="C219" i="3"/>
  <c r="C220" i="3"/>
  <c r="C221" i="3"/>
  <c r="C222" i="3"/>
  <c r="C223" i="3"/>
  <c r="C224" i="3"/>
  <c r="C225" i="3"/>
  <c r="C226" i="3"/>
  <c r="C227" i="3"/>
  <c r="W10" i="33" l="1"/>
  <c r="BJ10" i="29"/>
  <c r="AH11" i="34"/>
  <c r="AZ11" i="34"/>
  <c r="AH10" i="32"/>
  <c r="BJ10" i="32"/>
  <c r="BD10" i="29"/>
  <c r="AT11" i="34"/>
  <c r="AB11" i="34"/>
  <c r="AB10" i="32"/>
  <c r="BD10" i="32"/>
  <c r="AS11" i="32"/>
  <c r="P14" i="34"/>
  <c r="P13" i="32"/>
  <c r="Q13" i="32" s="1"/>
  <c r="J14" i="34"/>
  <c r="J13" i="32"/>
  <c r="BF13" i="29"/>
  <c r="AV14" i="34"/>
  <c r="AD14" i="34"/>
  <c r="BF13" i="32"/>
  <c r="AD13" i="32"/>
  <c r="BK14" i="29"/>
  <c r="AI15" i="34"/>
  <c r="BA15" i="34"/>
  <c r="AI14" i="32"/>
  <c r="BK14" i="32"/>
  <c r="BE14" i="29"/>
  <c r="AC15" i="34"/>
  <c r="AU15" i="34"/>
  <c r="BE14" i="32"/>
  <c r="AC14" i="32"/>
  <c r="AI16" i="34"/>
  <c r="AI15" i="32"/>
  <c r="BE15" i="29"/>
  <c r="AC16" i="34"/>
  <c r="AC15" i="32"/>
  <c r="BE15" i="32"/>
  <c r="AG16" i="34"/>
  <c r="AG15" i="32"/>
  <c r="AR16" i="32"/>
  <c r="BD16" i="29"/>
  <c r="AB17" i="34"/>
  <c r="BD16" i="32"/>
  <c r="AB16" i="32"/>
  <c r="BI16" i="29"/>
  <c r="AG17" i="34"/>
  <c r="BI16" i="32"/>
  <c r="AG16" i="32"/>
  <c r="Q18" i="34"/>
  <c r="P17" i="32"/>
  <c r="Q17" i="32" s="1"/>
  <c r="K18" i="34"/>
  <c r="J17" i="32"/>
  <c r="K17" i="32" s="1"/>
  <c r="BF17" i="29"/>
  <c r="AV18" i="34"/>
  <c r="AD18" i="34"/>
  <c r="BF17" i="32"/>
  <c r="AD17" i="32"/>
  <c r="BH18" i="29"/>
  <c r="AF19" i="34"/>
  <c r="AF18" i="32"/>
  <c r="BH18" i="32"/>
  <c r="BB18" i="29"/>
  <c r="Z19" i="34"/>
  <c r="Z18" i="32"/>
  <c r="BB18" i="32"/>
  <c r="BK19" i="29"/>
  <c r="AI20" i="34"/>
  <c r="AI19" i="32"/>
  <c r="BK19" i="32"/>
  <c r="BE19" i="29"/>
  <c r="AC20" i="34"/>
  <c r="BE19" i="32"/>
  <c r="AC19" i="32"/>
  <c r="AS20" i="32"/>
  <c r="BE20" i="29"/>
  <c r="AC21" i="34"/>
  <c r="AC20" i="32"/>
  <c r="BE20" i="32"/>
  <c r="AR22" i="32"/>
  <c r="AR21" i="32"/>
  <c r="AN22" i="32"/>
  <c r="AN21" i="32"/>
  <c r="BD22" i="29"/>
  <c r="AU22" i="29" s="1"/>
  <c r="BD22" i="32"/>
  <c r="BH10" i="29"/>
  <c r="AF11" i="34"/>
  <c r="AF10" i="32"/>
  <c r="BH10" i="32"/>
  <c r="J10" i="32"/>
  <c r="BB10" i="29"/>
  <c r="Z11" i="34"/>
  <c r="AR11" i="34"/>
  <c r="BB10" i="32"/>
  <c r="Z10" i="32"/>
  <c r="BJ11" i="29"/>
  <c r="AH12" i="34"/>
  <c r="AZ12" i="34"/>
  <c r="BJ11" i="32"/>
  <c r="AH11" i="32"/>
  <c r="AR11" i="32"/>
  <c r="BD11" i="29"/>
  <c r="AB12" i="34"/>
  <c r="AB11" i="32"/>
  <c r="BD11" i="32"/>
  <c r="AN11" i="32"/>
  <c r="I12" i="34"/>
  <c r="I11" i="32"/>
  <c r="AS12" i="32"/>
  <c r="M12" i="32"/>
  <c r="BE12" i="29"/>
  <c r="AX12" i="29" s="1"/>
  <c r="AY12" i="29" s="1"/>
  <c r="AC13" i="34"/>
  <c r="AC12" i="32"/>
  <c r="BE12" i="32"/>
  <c r="AX12" i="32" s="1"/>
  <c r="AY12" i="32" s="1"/>
  <c r="AO12" i="32"/>
  <c r="G12" i="32"/>
  <c r="BI12" i="29"/>
  <c r="BI9" i="29" s="1"/>
  <c r="AY13" i="34"/>
  <c r="AG13" i="34"/>
  <c r="BI12" i="32"/>
  <c r="AG12" i="32"/>
  <c r="BC12" i="29"/>
  <c r="AA13" i="34"/>
  <c r="AS13" i="34"/>
  <c r="BC12" i="32"/>
  <c r="AA12" i="32"/>
  <c r="BG13" i="29"/>
  <c r="AE14" i="34"/>
  <c r="AW14" i="34"/>
  <c r="AE13" i="32"/>
  <c r="BG13" i="32"/>
  <c r="AP13" i="32"/>
  <c r="BA13" i="29"/>
  <c r="Y14" i="34"/>
  <c r="Y13" i="32"/>
  <c r="BA13" i="32"/>
  <c r="L13" i="29"/>
  <c r="L13" i="32"/>
  <c r="F14" i="34"/>
  <c r="C14" i="34" s="1"/>
  <c r="F13" i="32"/>
  <c r="BJ14" i="29"/>
  <c r="AZ15" i="34"/>
  <c r="AH15" i="34"/>
  <c r="BJ14" i="32"/>
  <c r="AH14" i="32"/>
  <c r="BD14" i="29"/>
  <c r="AT15" i="34"/>
  <c r="AB15" i="34"/>
  <c r="AB14" i="32"/>
  <c r="BD14" i="32"/>
  <c r="AZ14" i="29"/>
  <c r="AT14" i="29" s="1"/>
  <c r="AP15" i="34"/>
  <c r="AJ15" i="34" s="1"/>
  <c r="X15" i="34"/>
  <c r="X14" i="32"/>
  <c r="AZ14" i="32"/>
  <c r="AT14" i="32" s="1"/>
  <c r="AH16" i="34"/>
  <c r="AH15" i="32"/>
  <c r="AR15" i="32"/>
  <c r="BD15" i="29"/>
  <c r="AB16" i="34"/>
  <c r="AT16" i="34"/>
  <c r="BD15" i="32"/>
  <c r="AB15" i="32"/>
  <c r="AN15" i="32"/>
  <c r="O16" i="34"/>
  <c r="C16" i="34" s="1"/>
  <c r="O15" i="32"/>
  <c r="C15" i="32" s="1"/>
  <c r="Q17" i="34"/>
  <c r="P16" i="32"/>
  <c r="Q16" i="32" s="1"/>
  <c r="BH16" i="29"/>
  <c r="AF17" i="34"/>
  <c r="BH16" i="32"/>
  <c r="AF16" i="32"/>
  <c r="AQ16" i="32"/>
  <c r="J16" i="32"/>
  <c r="BB16" i="29"/>
  <c r="Z17" i="34"/>
  <c r="BB16" i="32"/>
  <c r="Z16" i="32"/>
  <c r="AM16" i="32"/>
  <c r="I16" i="29"/>
  <c r="I16" i="32"/>
  <c r="BG17" i="29"/>
  <c r="AE18" i="34"/>
  <c r="AE17" i="32"/>
  <c r="BG17" i="32"/>
  <c r="AP17" i="32"/>
  <c r="BA17" i="29"/>
  <c r="Y18" i="34"/>
  <c r="BA17" i="32"/>
  <c r="Y17" i="32"/>
  <c r="AL17" i="32"/>
  <c r="L17" i="29"/>
  <c r="L18" i="34"/>
  <c r="C18" i="34" s="1"/>
  <c r="E18" i="34" s="1"/>
  <c r="L17" i="32"/>
  <c r="C17" i="32" s="1"/>
  <c r="BG18" i="29"/>
  <c r="AU18" i="29" s="1"/>
  <c r="AV18" i="29" s="1"/>
  <c r="AE19" i="34"/>
  <c r="BG18" i="32"/>
  <c r="AE18" i="32"/>
  <c r="AP18" i="32"/>
  <c r="BA18" i="29"/>
  <c r="Y19" i="34"/>
  <c r="Y18" i="32"/>
  <c r="BA18" i="32"/>
  <c r="AL18" i="32"/>
  <c r="AZ18" i="29"/>
  <c r="X19" i="34"/>
  <c r="X18" i="32"/>
  <c r="AZ18" i="32"/>
  <c r="BJ19" i="29"/>
  <c r="AH20" i="34"/>
  <c r="AH19" i="32"/>
  <c r="BJ19" i="32"/>
  <c r="BD19" i="29"/>
  <c r="BD19" i="32"/>
  <c r="AB20" i="34"/>
  <c r="AB19" i="32"/>
  <c r="BJ20" i="29"/>
  <c r="AZ21" i="34"/>
  <c r="AH21" i="34"/>
  <c r="BJ20" i="32"/>
  <c r="AH20" i="32"/>
  <c r="AR20" i="32"/>
  <c r="BD20" i="29"/>
  <c r="AB21" i="34"/>
  <c r="BD20" i="32"/>
  <c r="AB20" i="32"/>
  <c r="AN20" i="32"/>
  <c r="F22" i="34"/>
  <c r="C22" i="34" s="1"/>
  <c r="F21" i="32"/>
  <c r="Q23" i="34"/>
  <c r="P22" i="32"/>
  <c r="Q22" i="32" s="1"/>
  <c r="P21" i="32"/>
  <c r="Q21" i="32" s="1"/>
  <c r="BH21" i="29"/>
  <c r="AF22" i="34"/>
  <c r="AF23" i="34"/>
  <c r="AF21" i="32"/>
  <c r="AF22" i="32"/>
  <c r="BH21" i="32"/>
  <c r="AQ22" i="32"/>
  <c r="AQ21" i="32"/>
  <c r="K23" i="34"/>
  <c r="J21" i="32"/>
  <c r="J22" i="32"/>
  <c r="K22" i="32" s="1"/>
  <c r="BB21" i="29"/>
  <c r="Z23" i="34"/>
  <c r="Z22" i="34"/>
  <c r="BB21" i="32"/>
  <c r="Z22" i="32"/>
  <c r="Z21" i="32"/>
  <c r="AM22" i="32"/>
  <c r="AM21" i="32"/>
  <c r="P21" i="23"/>
  <c r="V22" i="33"/>
  <c r="BH22" i="29"/>
  <c r="BH22" i="32"/>
  <c r="BA22" i="29"/>
  <c r="BA22" i="32"/>
  <c r="BK11" i="29"/>
  <c r="BA12" i="34"/>
  <c r="AI12" i="34"/>
  <c r="BK11" i="32"/>
  <c r="AI11" i="32"/>
  <c r="BE11" i="29"/>
  <c r="AC12" i="34"/>
  <c r="BE11" i="32"/>
  <c r="AC11" i="32"/>
  <c r="BC11" i="29"/>
  <c r="AA12" i="34"/>
  <c r="BC11" i="32"/>
  <c r="AA11" i="32"/>
  <c r="BG12" i="29"/>
  <c r="AE13" i="34"/>
  <c r="AE12" i="32"/>
  <c r="BG12" i="32"/>
  <c r="BA12" i="29"/>
  <c r="AQ13" i="34"/>
  <c r="AK13" i="34" s="1"/>
  <c r="Y13" i="34"/>
  <c r="Y12" i="32"/>
  <c r="BA12" i="32"/>
  <c r="L13" i="34"/>
  <c r="L12" i="32"/>
  <c r="BH13" i="29"/>
  <c r="AX14" i="34"/>
  <c r="AF14" i="34"/>
  <c r="BH13" i="32"/>
  <c r="AF13" i="32"/>
  <c r="BB13" i="29"/>
  <c r="Z14" i="34"/>
  <c r="Z13" i="32"/>
  <c r="BB13" i="32"/>
  <c r="X14" i="34"/>
  <c r="X13" i="32"/>
  <c r="N15" i="34"/>
  <c r="M14" i="32"/>
  <c r="AS15" i="32"/>
  <c r="AO15" i="32"/>
  <c r="AZ15" i="29"/>
  <c r="X16" i="34"/>
  <c r="AZ15" i="32"/>
  <c r="X15" i="32"/>
  <c r="P16" i="23"/>
  <c r="Q16" i="23" s="1"/>
  <c r="W17" i="33"/>
  <c r="AQ17" i="32"/>
  <c r="AM17" i="32"/>
  <c r="AK17" i="32" s="1"/>
  <c r="Q19" i="34"/>
  <c r="P18" i="32"/>
  <c r="Q18" i="32" s="1"/>
  <c r="K19" i="34"/>
  <c r="J18" i="32"/>
  <c r="K18" i="32" s="1"/>
  <c r="BC18" i="29"/>
  <c r="AA19" i="34"/>
  <c r="BC18" i="32"/>
  <c r="AA18" i="32"/>
  <c r="N20" i="34"/>
  <c r="M19" i="32"/>
  <c r="N19" i="32" s="1"/>
  <c r="G19" i="32"/>
  <c r="BK20" i="29"/>
  <c r="BA21" i="34"/>
  <c r="BK20" i="32"/>
  <c r="AI21" i="34"/>
  <c r="AI20" i="32"/>
  <c r="AO20" i="32"/>
  <c r="BJ22" i="29"/>
  <c r="BJ22" i="32"/>
  <c r="BB22" i="29"/>
  <c r="BB22" i="32"/>
  <c r="BG10" i="29"/>
  <c r="AE11" i="34"/>
  <c r="BG10" i="32"/>
  <c r="AE10" i="32"/>
  <c r="BA10" i="29"/>
  <c r="Y11" i="34"/>
  <c r="BA10" i="32"/>
  <c r="Y10" i="32"/>
  <c r="P11" i="32"/>
  <c r="BH11" i="29"/>
  <c r="AX12" i="34"/>
  <c r="AF12" i="34"/>
  <c r="AF11" i="32"/>
  <c r="BH11" i="32"/>
  <c r="AQ11" i="32"/>
  <c r="J11" i="32"/>
  <c r="BB11" i="29"/>
  <c r="AX11" i="29" s="1"/>
  <c r="AY11" i="29" s="1"/>
  <c r="Z12" i="34"/>
  <c r="BB11" i="32"/>
  <c r="Z11" i="32"/>
  <c r="U11" i="32" s="1"/>
  <c r="AM11" i="32"/>
  <c r="BF11" i="29"/>
  <c r="AD12" i="34"/>
  <c r="AV12" i="34"/>
  <c r="BF11" i="32"/>
  <c r="AD11" i="32"/>
  <c r="BK12" i="29"/>
  <c r="AI13" i="34"/>
  <c r="BK12" i="32"/>
  <c r="AI12" i="32"/>
  <c r="AR12" i="32"/>
  <c r="BD12" i="29"/>
  <c r="AB13" i="34"/>
  <c r="BD12" i="32"/>
  <c r="AB12" i="32"/>
  <c r="AN12" i="32"/>
  <c r="O13" i="34"/>
  <c r="O12" i="32"/>
  <c r="I13" i="34"/>
  <c r="I12" i="32"/>
  <c r="BK13" i="29"/>
  <c r="BA14" i="34"/>
  <c r="AI14" i="34"/>
  <c r="BK13" i="32"/>
  <c r="AI13" i="32"/>
  <c r="AS13" i="32"/>
  <c r="M14" i="34"/>
  <c r="M13" i="32"/>
  <c r="BE13" i="29"/>
  <c r="AC14" i="34"/>
  <c r="AC13" i="32"/>
  <c r="BE13" i="32"/>
  <c r="G13" i="32"/>
  <c r="BC13" i="29"/>
  <c r="AT13" i="29" s="1"/>
  <c r="AA14" i="34"/>
  <c r="AS14" i="34"/>
  <c r="AJ14" i="34" s="1"/>
  <c r="BC13" i="32"/>
  <c r="AA13" i="32"/>
  <c r="P15" i="34"/>
  <c r="P14" i="32"/>
  <c r="Q14" i="32" s="1"/>
  <c r="BH14" i="29"/>
  <c r="AX15" i="34"/>
  <c r="AF15" i="34"/>
  <c r="AF14" i="32"/>
  <c r="BH14" i="32"/>
  <c r="J14" i="32"/>
  <c r="BB14" i="29"/>
  <c r="Z15" i="34"/>
  <c r="BB14" i="32"/>
  <c r="AX14" i="32" s="1"/>
  <c r="AY14" i="32" s="1"/>
  <c r="Z14" i="32"/>
  <c r="Q16" i="34"/>
  <c r="P15" i="32"/>
  <c r="Q15" i="32" s="1"/>
  <c r="BH15" i="29"/>
  <c r="AF16" i="34"/>
  <c r="BH15" i="32"/>
  <c r="AF15" i="32"/>
  <c r="AQ15" i="32"/>
  <c r="K16" i="34"/>
  <c r="J15" i="32"/>
  <c r="K15" i="32" s="1"/>
  <c r="BB15" i="29"/>
  <c r="Z16" i="34"/>
  <c r="BB15" i="32"/>
  <c r="Z15" i="32"/>
  <c r="U15" i="32" s="1"/>
  <c r="AM15" i="32"/>
  <c r="BF15" i="29"/>
  <c r="AV16" i="34"/>
  <c r="AD16" i="34"/>
  <c r="AD15" i="32"/>
  <c r="BF15" i="32"/>
  <c r="BG16" i="29"/>
  <c r="AE17" i="34"/>
  <c r="AE16" i="32"/>
  <c r="BG16" i="32"/>
  <c r="AP16" i="32"/>
  <c r="BA16" i="29"/>
  <c r="Y17" i="34"/>
  <c r="BA16" i="32"/>
  <c r="Y16" i="32"/>
  <c r="AL16" i="32"/>
  <c r="BF16" i="29"/>
  <c r="AD17" i="34"/>
  <c r="BF16" i="32"/>
  <c r="AD16" i="32"/>
  <c r="AZ16" i="29"/>
  <c r="X17" i="34"/>
  <c r="AZ16" i="32"/>
  <c r="X16" i="32"/>
  <c r="BK17" i="29"/>
  <c r="AI18" i="34"/>
  <c r="AI17" i="32"/>
  <c r="BK17" i="32"/>
  <c r="AS17" i="32"/>
  <c r="M17" i="32"/>
  <c r="N17" i="32" s="1"/>
  <c r="BE17" i="29"/>
  <c r="AC18" i="34"/>
  <c r="BE17" i="32"/>
  <c r="AC17" i="32"/>
  <c r="AO17" i="32"/>
  <c r="G17" i="32"/>
  <c r="BC17" i="29"/>
  <c r="AA18" i="34"/>
  <c r="AS18" i="34"/>
  <c r="AA17" i="32"/>
  <c r="BC17" i="32"/>
  <c r="BK18" i="29"/>
  <c r="AI19" i="34"/>
  <c r="BK18" i="32"/>
  <c r="AI18" i="32"/>
  <c r="AS18" i="32"/>
  <c r="N19" i="34"/>
  <c r="M18" i="32"/>
  <c r="N18" i="32" s="1"/>
  <c r="BE18" i="29"/>
  <c r="AC19" i="34"/>
  <c r="AC18" i="32"/>
  <c r="BE18" i="32"/>
  <c r="AX18" i="32" s="1"/>
  <c r="AY18" i="32" s="1"/>
  <c r="AO18" i="32"/>
  <c r="D19" i="34"/>
  <c r="E19" i="34" s="1"/>
  <c r="G18" i="32"/>
  <c r="BI18" i="29"/>
  <c r="AG19" i="34"/>
  <c r="BI18" i="32"/>
  <c r="AG18" i="32"/>
  <c r="P18" i="23"/>
  <c r="Q20" i="34"/>
  <c r="P19" i="32"/>
  <c r="Q19" i="32" s="1"/>
  <c r="BH19" i="29"/>
  <c r="AF20" i="34"/>
  <c r="BH19" i="32"/>
  <c r="AF19" i="32"/>
  <c r="BB19" i="29"/>
  <c r="Z20" i="34"/>
  <c r="U20" i="34" s="1"/>
  <c r="W20" i="34" s="1"/>
  <c r="Z19" i="32"/>
  <c r="BB19" i="32"/>
  <c r="P19" i="23"/>
  <c r="Q19" i="23" s="1"/>
  <c r="V20" i="33"/>
  <c r="W20" i="33" s="1"/>
  <c r="Q21" i="34"/>
  <c r="P20" i="32"/>
  <c r="Q20" i="32" s="1"/>
  <c r="BH20" i="29"/>
  <c r="AF21" i="34"/>
  <c r="AX21" i="34"/>
  <c r="BH20" i="32"/>
  <c r="AF20" i="32"/>
  <c r="AQ20" i="32"/>
  <c r="J20" i="32"/>
  <c r="BB20" i="29"/>
  <c r="Z21" i="34"/>
  <c r="BB20" i="32"/>
  <c r="Z20" i="32"/>
  <c r="AM20" i="32"/>
  <c r="BG21" i="29"/>
  <c r="AE23" i="34"/>
  <c r="AE22" i="34"/>
  <c r="AE22" i="32"/>
  <c r="BG21" i="32"/>
  <c r="AE21" i="32"/>
  <c r="AP21" i="32"/>
  <c r="AP22" i="32"/>
  <c r="BA21" i="29"/>
  <c r="AU21" i="29" s="1"/>
  <c r="Y22" i="34"/>
  <c r="Y23" i="34"/>
  <c r="Y21" i="32"/>
  <c r="Y22" i="32"/>
  <c r="BA21" i="32"/>
  <c r="BB22" i="34"/>
  <c r="AL22" i="32"/>
  <c r="AJ22" i="32" s="1"/>
  <c r="AL21" i="32"/>
  <c r="BG22" i="29"/>
  <c r="BG22" i="32"/>
  <c r="M12" i="34"/>
  <c r="M11" i="32"/>
  <c r="AO11" i="32"/>
  <c r="AP12" i="32"/>
  <c r="AQ13" i="32"/>
  <c r="AM13" i="32"/>
  <c r="I15" i="34"/>
  <c r="C15" i="34" s="1"/>
  <c r="I14" i="32"/>
  <c r="M16" i="34"/>
  <c r="M15" i="32"/>
  <c r="N15" i="32" s="1"/>
  <c r="G15" i="32"/>
  <c r="BJ16" i="29"/>
  <c r="AH17" i="34"/>
  <c r="BJ16" i="32"/>
  <c r="AH16" i="32"/>
  <c r="AN16" i="32"/>
  <c r="BC16" i="29"/>
  <c r="AT16" i="29" s="1"/>
  <c r="AA17" i="34"/>
  <c r="AA16" i="32"/>
  <c r="BC16" i="32"/>
  <c r="BH17" i="29"/>
  <c r="AF18" i="34"/>
  <c r="BH17" i="32"/>
  <c r="AF17" i="32"/>
  <c r="BB17" i="29"/>
  <c r="AX17" i="29" s="1"/>
  <c r="AY17" i="29" s="1"/>
  <c r="Z18" i="34"/>
  <c r="BB17" i="32"/>
  <c r="Z17" i="32"/>
  <c r="P17" i="23"/>
  <c r="Q17" i="23" s="1"/>
  <c r="W18" i="33"/>
  <c r="AQ18" i="32"/>
  <c r="AM18" i="32"/>
  <c r="N21" i="34"/>
  <c r="M20" i="32"/>
  <c r="N20" i="32" s="1"/>
  <c r="G20" i="32"/>
  <c r="H20" i="32" s="1"/>
  <c r="BJ21" i="29"/>
  <c r="AH23" i="34"/>
  <c r="AH22" i="34"/>
  <c r="BJ21" i="32"/>
  <c r="AH21" i="32"/>
  <c r="AH22" i="32"/>
  <c r="BD21" i="29"/>
  <c r="AB22" i="34"/>
  <c r="AB23" i="34"/>
  <c r="AB21" i="32"/>
  <c r="AB22" i="32"/>
  <c r="BD21" i="32"/>
  <c r="P20" i="23"/>
  <c r="Q20" i="23" s="1"/>
  <c r="BK10" i="29"/>
  <c r="AI11" i="34"/>
  <c r="BK10" i="32"/>
  <c r="AI10" i="32"/>
  <c r="M10" i="32"/>
  <c r="N10" i="32" s="1"/>
  <c r="BE10" i="29"/>
  <c r="AC11" i="34"/>
  <c r="BE10" i="32"/>
  <c r="AC10" i="32"/>
  <c r="G10" i="32"/>
  <c r="BG11" i="29"/>
  <c r="AE12" i="34"/>
  <c r="AW12" i="34"/>
  <c r="BG11" i="32"/>
  <c r="AE11" i="32"/>
  <c r="AP11" i="32"/>
  <c r="BA11" i="29"/>
  <c r="AQ12" i="34"/>
  <c r="AK12" i="34" s="1"/>
  <c r="Y12" i="34"/>
  <c r="BA11" i="32"/>
  <c r="Y11" i="32"/>
  <c r="AL11" i="32"/>
  <c r="L12" i="34"/>
  <c r="L11" i="32"/>
  <c r="F13" i="34"/>
  <c r="F12" i="32"/>
  <c r="BJ12" i="29"/>
  <c r="AH13" i="34"/>
  <c r="AH12" i="32"/>
  <c r="BJ12" i="32"/>
  <c r="BH12" i="29"/>
  <c r="AF13" i="34"/>
  <c r="BH12" i="32"/>
  <c r="AF12" i="32"/>
  <c r="AQ12" i="32"/>
  <c r="J12" i="32"/>
  <c r="K12" i="32" s="1"/>
  <c r="BB12" i="29"/>
  <c r="Z13" i="34"/>
  <c r="Z12" i="32"/>
  <c r="BB12" i="32"/>
  <c r="AM12" i="32"/>
  <c r="BF12" i="29"/>
  <c r="AD13" i="34"/>
  <c r="AD12" i="32"/>
  <c r="BF12" i="32"/>
  <c r="AZ12" i="29"/>
  <c r="AP13" i="34"/>
  <c r="X13" i="34"/>
  <c r="AZ12" i="32"/>
  <c r="X12" i="32"/>
  <c r="BJ13" i="29"/>
  <c r="AZ14" i="34"/>
  <c r="AH14" i="34"/>
  <c r="BJ13" i="32"/>
  <c r="AH13" i="32"/>
  <c r="AR13" i="32"/>
  <c r="BD13" i="29"/>
  <c r="AB14" i="34"/>
  <c r="BD13" i="32"/>
  <c r="AB13" i="32"/>
  <c r="AG14" i="34"/>
  <c r="AG13" i="32"/>
  <c r="I14" i="34"/>
  <c r="I13" i="32"/>
  <c r="BG14" i="29"/>
  <c r="AW15" i="34"/>
  <c r="AE15" i="34"/>
  <c r="AE14" i="32"/>
  <c r="BG14" i="32"/>
  <c r="BA14" i="29"/>
  <c r="Y15" i="34"/>
  <c r="AK15" i="34"/>
  <c r="AL15" i="34" s="1"/>
  <c r="BA14" i="32"/>
  <c r="Y14" i="32"/>
  <c r="BG15" i="29"/>
  <c r="AE16" i="34"/>
  <c r="BG15" i="32"/>
  <c r="AE15" i="32"/>
  <c r="AP15" i="32"/>
  <c r="BA15" i="29"/>
  <c r="Y16" i="34"/>
  <c r="S16" i="34" s="1"/>
  <c r="BA15" i="32"/>
  <c r="Y15" i="32"/>
  <c r="AL15" i="32"/>
  <c r="BC15" i="29"/>
  <c r="AS16" i="34"/>
  <c r="AJ16" i="34" s="1"/>
  <c r="AA16" i="34"/>
  <c r="BC15" i="32"/>
  <c r="AA15" i="32"/>
  <c r="BK16" i="29"/>
  <c r="AI17" i="34"/>
  <c r="AI16" i="32"/>
  <c r="BK16" i="32"/>
  <c r="AS16" i="32"/>
  <c r="M16" i="32"/>
  <c r="BE16" i="29"/>
  <c r="AC17" i="34"/>
  <c r="BE16" i="32"/>
  <c r="AC16" i="32"/>
  <c r="AO16" i="32"/>
  <c r="G16" i="32"/>
  <c r="L16" i="29"/>
  <c r="L16" i="32"/>
  <c r="F16" i="29"/>
  <c r="F16" i="32"/>
  <c r="BJ17" i="29"/>
  <c r="AH18" i="34"/>
  <c r="BJ17" i="32"/>
  <c r="AH17" i="32"/>
  <c r="AR17" i="32"/>
  <c r="BD17" i="29"/>
  <c r="AB18" i="34"/>
  <c r="BD17" i="32"/>
  <c r="AB17" i="32"/>
  <c r="AN17" i="32"/>
  <c r="BI17" i="29"/>
  <c r="AG18" i="34"/>
  <c r="BI17" i="32"/>
  <c r="AG17" i="32"/>
  <c r="AZ17" i="29"/>
  <c r="X18" i="34"/>
  <c r="R18" i="34" s="1"/>
  <c r="AJ18" i="34"/>
  <c r="AL18" i="34" s="1"/>
  <c r="AZ17" i="32"/>
  <c r="X17" i="32"/>
  <c r="BJ18" i="29"/>
  <c r="AH19" i="34"/>
  <c r="AH18" i="32"/>
  <c r="BJ18" i="32"/>
  <c r="AR18" i="32"/>
  <c r="BD18" i="29"/>
  <c r="AB19" i="34"/>
  <c r="BD18" i="32"/>
  <c r="AB18" i="32"/>
  <c r="AN18" i="32"/>
  <c r="BF18" i="29"/>
  <c r="AD19" i="34"/>
  <c r="AD18" i="32"/>
  <c r="BF18" i="32"/>
  <c r="BG19" i="29"/>
  <c r="AE20" i="34"/>
  <c r="AE19" i="32"/>
  <c r="BG19" i="32"/>
  <c r="BA19" i="29"/>
  <c r="Y20" i="34"/>
  <c r="S20" i="34" s="1"/>
  <c r="T20" i="34" s="1"/>
  <c r="AQ20" i="34"/>
  <c r="Y19" i="32"/>
  <c r="BA19" i="32"/>
  <c r="BG20" i="29"/>
  <c r="AU20" i="29" s="1"/>
  <c r="AW21" i="34"/>
  <c r="AE21" i="34"/>
  <c r="BG20" i="32"/>
  <c r="AE20" i="32"/>
  <c r="AP20" i="32"/>
  <c r="BA20" i="29"/>
  <c r="Y21" i="34"/>
  <c r="AQ21" i="34"/>
  <c r="AK21" i="34" s="1"/>
  <c r="AL21" i="34" s="1"/>
  <c r="Y20" i="32"/>
  <c r="BA20" i="32"/>
  <c r="AU20" i="32" s="1"/>
  <c r="AV20" i="32" s="1"/>
  <c r="AL20" i="32"/>
  <c r="BK21" i="29"/>
  <c r="AI23" i="34"/>
  <c r="AI22" i="34"/>
  <c r="AI22" i="32"/>
  <c r="BK21" i="32"/>
  <c r="AI21" i="32"/>
  <c r="AS22" i="32"/>
  <c r="AS21" i="32"/>
  <c r="N22" i="34"/>
  <c r="N23" i="34"/>
  <c r="M21" i="32"/>
  <c r="N21" i="32" s="1"/>
  <c r="M22" i="32"/>
  <c r="N22" i="32" s="1"/>
  <c r="BE21" i="29"/>
  <c r="AC22" i="34"/>
  <c r="AC23" i="34"/>
  <c r="BE21" i="32"/>
  <c r="AC21" i="32"/>
  <c r="AC22" i="32"/>
  <c r="AO22" i="32"/>
  <c r="AO21" i="32"/>
  <c r="G22" i="32"/>
  <c r="G21" i="32"/>
  <c r="BK22" i="29"/>
  <c r="BK22" i="32"/>
  <c r="BE22" i="29"/>
  <c r="BE22" i="32"/>
  <c r="AZ10" i="29"/>
  <c r="AT10" i="29" s="1"/>
  <c r="AX21" i="29"/>
  <c r="AY21" i="29" s="1"/>
  <c r="AU10" i="29"/>
  <c r="C22" i="29"/>
  <c r="AY15" i="29"/>
  <c r="AU13" i="29"/>
  <c r="AU12" i="29"/>
  <c r="AV12" i="29" s="1"/>
  <c r="AU19" i="29"/>
  <c r="AX19" i="29"/>
  <c r="AY19" i="29" s="1"/>
  <c r="AX14" i="29"/>
  <c r="AY14" i="29" s="1"/>
  <c r="AT22" i="29"/>
  <c r="AT20" i="29"/>
  <c r="AT11" i="29"/>
  <c r="AT17" i="29"/>
  <c r="C10" i="29"/>
  <c r="C19" i="29"/>
  <c r="AX22" i="29" l="1"/>
  <c r="AY22" i="29" s="1"/>
  <c r="AU17" i="29"/>
  <c r="BJ9" i="29"/>
  <c r="R17" i="32"/>
  <c r="AU13" i="32"/>
  <c r="L9" i="32"/>
  <c r="S11" i="32"/>
  <c r="AU11" i="29"/>
  <c r="AV11" i="29" s="1"/>
  <c r="AU16" i="29"/>
  <c r="BK9" i="29"/>
  <c r="S18" i="32"/>
  <c r="S17" i="32"/>
  <c r="T17" i="32" s="1"/>
  <c r="C16" i="29"/>
  <c r="AX16" i="29"/>
  <c r="AY16" i="29" s="1"/>
  <c r="L10" i="34"/>
  <c r="M10" i="34"/>
  <c r="BA9" i="29"/>
  <c r="AX13" i="29"/>
  <c r="AY13" i="29" s="1"/>
  <c r="S12" i="32"/>
  <c r="BG9" i="29"/>
  <c r="AU14" i="29"/>
  <c r="BH9" i="29"/>
  <c r="AX20" i="29"/>
  <c r="AY20" i="29" s="1"/>
  <c r="K13" i="32"/>
  <c r="BC9" i="29"/>
  <c r="AZ9" i="32"/>
  <c r="BF9" i="29"/>
  <c r="S22" i="32"/>
  <c r="T22" i="32" s="1"/>
  <c r="AX18" i="29"/>
  <c r="AY18" i="29" s="1"/>
  <c r="AK15" i="32"/>
  <c r="U14" i="32"/>
  <c r="BH9" i="32"/>
  <c r="AX19" i="32"/>
  <c r="AY19" i="32" s="1"/>
  <c r="P10" i="34"/>
  <c r="C13" i="34"/>
  <c r="F10" i="34"/>
  <c r="C10" i="34" s="1"/>
  <c r="BD10" i="34"/>
  <c r="BB12" i="34"/>
  <c r="BB10" i="34" s="1"/>
  <c r="H21" i="34"/>
  <c r="D21" i="34"/>
  <c r="E21" i="34" s="1"/>
  <c r="N16" i="34"/>
  <c r="D16" i="34"/>
  <c r="E16" i="34" s="1"/>
  <c r="AV10" i="34"/>
  <c r="AJ12" i="34"/>
  <c r="D12" i="34"/>
  <c r="J10" i="34"/>
  <c r="K10" i="34" s="1"/>
  <c r="BA10" i="34"/>
  <c r="D13" i="34"/>
  <c r="E13" i="34" s="1"/>
  <c r="G10" i="34"/>
  <c r="AT10" i="34"/>
  <c r="AZ10" i="34"/>
  <c r="S21" i="34"/>
  <c r="T21" i="34" s="1"/>
  <c r="AK20" i="34"/>
  <c r="AL20" i="34" s="1"/>
  <c r="U17" i="34"/>
  <c r="AK16" i="34"/>
  <c r="AL16" i="34" s="1"/>
  <c r="AJ13" i="34"/>
  <c r="AL13" i="34" s="1"/>
  <c r="AP10" i="34"/>
  <c r="AW10" i="34"/>
  <c r="AK22" i="34"/>
  <c r="AL22" i="34" s="1"/>
  <c r="U21" i="34"/>
  <c r="W21" i="34" s="1"/>
  <c r="Q15" i="34"/>
  <c r="D15" i="34"/>
  <c r="E15" i="34" s="1"/>
  <c r="O10" i="34"/>
  <c r="AX10" i="34"/>
  <c r="AQ10" i="34"/>
  <c r="AK11" i="34"/>
  <c r="Q22" i="34"/>
  <c r="D22" i="34"/>
  <c r="E22" i="34" s="1"/>
  <c r="AK14" i="34"/>
  <c r="AL14" i="34" s="1"/>
  <c r="AS10" i="34"/>
  <c r="AY10" i="34"/>
  <c r="AU10" i="34"/>
  <c r="I10" i="34"/>
  <c r="C12" i="34"/>
  <c r="AR10" i="34"/>
  <c r="D14" i="34"/>
  <c r="E14" i="34" s="1"/>
  <c r="Q14" i="34"/>
  <c r="V9" i="33"/>
  <c r="W9" i="33" s="1"/>
  <c r="H16" i="32"/>
  <c r="D16" i="32"/>
  <c r="H10" i="32"/>
  <c r="D10" i="32"/>
  <c r="E10" i="32" s="1"/>
  <c r="G9" i="32"/>
  <c r="N11" i="34"/>
  <c r="H18" i="32"/>
  <c r="D18" i="32"/>
  <c r="E18" i="32" s="1"/>
  <c r="H14" i="34"/>
  <c r="AD10" i="34"/>
  <c r="S10" i="32"/>
  <c r="Y9" i="32"/>
  <c r="V16" i="34"/>
  <c r="R16" i="34"/>
  <c r="T16" i="34" s="1"/>
  <c r="U13" i="32"/>
  <c r="AN23" i="34"/>
  <c r="AO23" i="34" s="1"/>
  <c r="V15" i="34"/>
  <c r="R15" i="34"/>
  <c r="BI9" i="32"/>
  <c r="AH9" i="32"/>
  <c r="BE9" i="29"/>
  <c r="U23" i="34"/>
  <c r="W23" i="34" s="1"/>
  <c r="AU19" i="32"/>
  <c r="AV19" i="32" s="1"/>
  <c r="H17" i="34"/>
  <c r="N16" i="32"/>
  <c r="S15" i="32"/>
  <c r="S14" i="32"/>
  <c r="AG9" i="32"/>
  <c r="V13" i="34"/>
  <c r="R13" i="34"/>
  <c r="X10" i="34"/>
  <c r="AK12" i="32"/>
  <c r="K13" i="34"/>
  <c r="AU11" i="32"/>
  <c r="AP9" i="32"/>
  <c r="H11" i="34"/>
  <c r="AI9" i="32"/>
  <c r="V17" i="34"/>
  <c r="S21" i="32"/>
  <c r="T21" i="32" s="1"/>
  <c r="AK20" i="32"/>
  <c r="K21" i="34"/>
  <c r="H19" i="34"/>
  <c r="U18" i="32"/>
  <c r="V18" i="34"/>
  <c r="N18" i="34"/>
  <c r="U17" i="32"/>
  <c r="R16" i="32"/>
  <c r="S16" i="32"/>
  <c r="D14" i="32"/>
  <c r="K14" i="32"/>
  <c r="Q12" i="32"/>
  <c r="O9" i="32"/>
  <c r="AD9" i="32"/>
  <c r="AX11" i="32"/>
  <c r="AY11" i="32" s="1"/>
  <c r="K11" i="32"/>
  <c r="D11" i="32"/>
  <c r="AU10" i="32"/>
  <c r="AV10" i="32" s="1"/>
  <c r="BA9" i="32"/>
  <c r="V19" i="34"/>
  <c r="AS9" i="32"/>
  <c r="V13" i="32"/>
  <c r="W13" i="32" s="1"/>
  <c r="R13" i="32"/>
  <c r="U14" i="34"/>
  <c r="S13" i="34"/>
  <c r="AA9" i="32"/>
  <c r="R11" i="32"/>
  <c r="V11" i="32"/>
  <c r="AK22" i="32"/>
  <c r="AN22" i="34"/>
  <c r="AO22" i="34" s="1"/>
  <c r="R18" i="32"/>
  <c r="T18" i="32" s="1"/>
  <c r="AJ18" i="32"/>
  <c r="AU17" i="32"/>
  <c r="AU14" i="32"/>
  <c r="AV14" i="32" s="1"/>
  <c r="C13" i="32"/>
  <c r="AG10" i="34"/>
  <c r="H13" i="34"/>
  <c r="N12" i="32"/>
  <c r="C11" i="32"/>
  <c r="BD9" i="32"/>
  <c r="U10" i="32"/>
  <c r="W10" i="32" s="1"/>
  <c r="Z9" i="32"/>
  <c r="AF9" i="32"/>
  <c r="AN21" i="34"/>
  <c r="AO21" i="34" s="1"/>
  <c r="AN20" i="34"/>
  <c r="AO20" i="34" s="1"/>
  <c r="K14" i="34"/>
  <c r="D20" i="32"/>
  <c r="E20" i="32" s="1"/>
  <c r="K20" i="32"/>
  <c r="U12" i="32"/>
  <c r="AC10" i="34"/>
  <c r="AK21" i="32"/>
  <c r="D21" i="32"/>
  <c r="K21" i="32"/>
  <c r="AN17" i="34"/>
  <c r="AO17" i="34" s="1"/>
  <c r="U11" i="34"/>
  <c r="W11" i="34" s="1"/>
  <c r="Z10" i="34"/>
  <c r="AX20" i="32"/>
  <c r="AY20" i="32" s="1"/>
  <c r="BB9" i="29"/>
  <c r="H22" i="32"/>
  <c r="D22" i="32"/>
  <c r="E22" i="32" s="1"/>
  <c r="U22" i="32"/>
  <c r="W22" i="32" s="1"/>
  <c r="S20" i="32"/>
  <c r="T20" i="32" s="1"/>
  <c r="S19" i="32"/>
  <c r="T19" i="32" s="1"/>
  <c r="C16" i="32"/>
  <c r="N17" i="34"/>
  <c r="U16" i="32"/>
  <c r="C12" i="32"/>
  <c r="F9" i="32"/>
  <c r="AJ11" i="32"/>
  <c r="AL9" i="32"/>
  <c r="Y10" i="34"/>
  <c r="S12" i="34"/>
  <c r="AE10" i="34"/>
  <c r="BK9" i="32"/>
  <c r="AK18" i="32"/>
  <c r="AX17" i="32"/>
  <c r="AY17" i="32" s="1"/>
  <c r="H15" i="32"/>
  <c r="D15" i="32"/>
  <c r="E15" i="32" s="1"/>
  <c r="I9" i="32"/>
  <c r="C14" i="32"/>
  <c r="N11" i="32"/>
  <c r="S23" i="34"/>
  <c r="T23" i="34" s="1"/>
  <c r="AT16" i="32"/>
  <c r="AU16" i="32"/>
  <c r="U16" i="34"/>
  <c r="AN15" i="34"/>
  <c r="AO15" i="34" s="1"/>
  <c r="AC9" i="32"/>
  <c r="Q13" i="34"/>
  <c r="BF9" i="32"/>
  <c r="AM9" i="32"/>
  <c r="AK11" i="32"/>
  <c r="AO12" i="34"/>
  <c r="K12" i="34"/>
  <c r="P9" i="32"/>
  <c r="Q9" i="32" s="1"/>
  <c r="Q11" i="32"/>
  <c r="S11" i="34"/>
  <c r="BG9" i="32"/>
  <c r="V15" i="32"/>
  <c r="W15" i="32" s="1"/>
  <c r="R15" i="32"/>
  <c r="T15" i="32" s="1"/>
  <c r="V14" i="34"/>
  <c r="W14" i="34" s="1"/>
  <c r="R14" i="34"/>
  <c r="AN14" i="34"/>
  <c r="AO14" i="34" s="1"/>
  <c r="BC9" i="32"/>
  <c r="AT9" i="32" s="1"/>
  <c r="AT11" i="32"/>
  <c r="K22" i="34"/>
  <c r="H21" i="32"/>
  <c r="C21" i="32"/>
  <c r="E21" i="32" s="1"/>
  <c r="R19" i="34"/>
  <c r="S19" i="34"/>
  <c r="AJ17" i="32"/>
  <c r="S18" i="34"/>
  <c r="T18" i="34" s="1"/>
  <c r="K16" i="32"/>
  <c r="N13" i="34"/>
  <c r="AR9" i="32"/>
  <c r="BB9" i="32"/>
  <c r="AX10" i="32"/>
  <c r="AY10" i="32" s="1"/>
  <c r="J9" i="32"/>
  <c r="K10" i="32"/>
  <c r="AF10" i="34"/>
  <c r="BD9" i="29"/>
  <c r="AH10" i="34"/>
  <c r="H23" i="34"/>
  <c r="S15" i="34"/>
  <c r="T11" i="32"/>
  <c r="H18" i="34"/>
  <c r="H20" i="34"/>
  <c r="AU22" i="32"/>
  <c r="AV22" i="32" s="1"/>
  <c r="U21" i="32"/>
  <c r="W21" i="32" s="1"/>
  <c r="S14" i="34"/>
  <c r="H12" i="32"/>
  <c r="D12" i="32"/>
  <c r="AB10" i="34"/>
  <c r="AX10" i="29"/>
  <c r="AY10" i="29" s="1"/>
  <c r="AJ20" i="32"/>
  <c r="AT17" i="32"/>
  <c r="AJ15" i="32"/>
  <c r="R12" i="32"/>
  <c r="T12" i="32" s="1"/>
  <c r="V12" i="32"/>
  <c r="X9" i="32"/>
  <c r="AE9" i="32"/>
  <c r="BE9" i="32"/>
  <c r="AI10" i="34"/>
  <c r="AN18" i="34"/>
  <c r="AO18" i="34" s="1"/>
  <c r="V16" i="32"/>
  <c r="H16" i="34"/>
  <c r="K15" i="34"/>
  <c r="N12" i="34"/>
  <c r="AJ21" i="32"/>
  <c r="AU21" i="32"/>
  <c r="AV21" i="32" s="1"/>
  <c r="S22" i="34"/>
  <c r="T22" i="34" s="1"/>
  <c r="U20" i="32"/>
  <c r="W20" i="32" s="1"/>
  <c r="U19" i="32"/>
  <c r="W19" i="32" s="1"/>
  <c r="AN19" i="34"/>
  <c r="AO19" i="34" s="1"/>
  <c r="U19" i="34"/>
  <c r="V17" i="32"/>
  <c r="W17" i="32" s="1"/>
  <c r="H17" i="32"/>
  <c r="D17" i="32"/>
  <c r="E17" i="32" s="1"/>
  <c r="U18" i="34"/>
  <c r="R17" i="34"/>
  <c r="AJ16" i="32"/>
  <c r="S17" i="34"/>
  <c r="U15" i="34"/>
  <c r="AT13" i="32"/>
  <c r="AV13" i="32" s="1"/>
  <c r="D13" i="32"/>
  <c r="H13" i="32"/>
  <c r="N14" i="34"/>
  <c r="AJ12" i="32"/>
  <c r="U13" i="34"/>
  <c r="U12" i="34"/>
  <c r="AQ9" i="32"/>
  <c r="Q12" i="34"/>
  <c r="H19" i="32"/>
  <c r="D19" i="32"/>
  <c r="E19" i="32" s="1"/>
  <c r="V18" i="32"/>
  <c r="W18" i="32" s="1"/>
  <c r="AO9" i="32"/>
  <c r="M9" i="32"/>
  <c r="N9" i="32" s="1"/>
  <c r="N14" i="32"/>
  <c r="AX13" i="32"/>
  <c r="AY13" i="32" s="1"/>
  <c r="AU12" i="32"/>
  <c r="AV12" i="32" s="1"/>
  <c r="AA10" i="34"/>
  <c r="V12" i="34"/>
  <c r="R12" i="34"/>
  <c r="AX22" i="32"/>
  <c r="AY22" i="32" s="1"/>
  <c r="U22" i="34"/>
  <c r="W22" i="34" s="1"/>
  <c r="AX21" i="32"/>
  <c r="AY21" i="32" s="1"/>
  <c r="H22" i="34"/>
  <c r="AU18" i="32"/>
  <c r="AV18" i="32" s="1"/>
  <c r="AK16" i="32"/>
  <c r="K17" i="34"/>
  <c r="AX16" i="32"/>
  <c r="AY16" i="32" s="1"/>
  <c r="V14" i="32"/>
  <c r="W14" i="32" s="1"/>
  <c r="R14" i="32"/>
  <c r="T14" i="32" s="1"/>
  <c r="N13" i="32"/>
  <c r="S13" i="32"/>
  <c r="T13" i="32" s="1"/>
  <c r="AN13" i="34"/>
  <c r="AO13" i="34" s="1"/>
  <c r="AN9" i="32"/>
  <c r="AN11" i="34"/>
  <c r="K11" i="34"/>
  <c r="AB9" i="32"/>
  <c r="BJ9" i="32"/>
  <c r="AV14" i="29"/>
  <c r="AV17" i="29"/>
  <c r="AZ9" i="29"/>
  <c r="AT9" i="29" s="1"/>
  <c r="AU9" i="29"/>
  <c r="AV20" i="29"/>
  <c r="AV13" i="29"/>
  <c r="AV22" i="29"/>
  <c r="AX9" i="29"/>
  <c r="AY9" i="29" s="1"/>
  <c r="AV10" i="29"/>
  <c r="AV21" i="29"/>
  <c r="AV19" i="29"/>
  <c r="AV15" i="29"/>
  <c r="AV16" i="29"/>
  <c r="Q10" i="34" l="1"/>
  <c r="W12" i="32"/>
  <c r="U9" i="32"/>
  <c r="K9" i="32"/>
  <c r="AL11" i="34"/>
  <c r="AK10" i="34"/>
  <c r="E12" i="34"/>
  <c r="T17" i="34"/>
  <c r="T19" i="34"/>
  <c r="W17" i="34"/>
  <c r="D10" i="34"/>
  <c r="E10" i="34" s="1"/>
  <c r="AJ10" i="34"/>
  <c r="AL12" i="34"/>
  <c r="AO11" i="34"/>
  <c r="AN10" i="34"/>
  <c r="AO10" i="34" s="1"/>
  <c r="W16" i="34"/>
  <c r="W16" i="32"/>
  <c r="AX9" i="32"/>
  <c r="AY9" i="32" s="1"/>
  <c r="T14" i="34"/>
  <c r="AV16" i="32"/>
  <c r="W11" i="32"/>
  <c r="V9" i="32"/>
  <c r="W9" i="32" s="1"/>
  <c r="E11" i="32"/>
  <c r="T16" i="32"/>
  <c r="W18" i="34"/>
  <c r="H10" i="34"/>
  <c r="AV11" i="32"/>
  <c r="T15" i="34"/>
  <c r="H9" i="32"/>
  <c r="D9" i="32"/>
  <c r="R10" i="34"/>
  <c r="U10" i="34"/>
  <c r="E13" i="32"/>
  <c r="E12" i="32"/>
  <c r="S10" i="34"/>
  <c r="T10" i="34" s="1"/>
  <c r="T11" i="34"/>
  <c r="E14" i="32"/>
  <c r="AJ9" i="32"/>
  <c r="AV17" i="32"/>
  <c r="R9" i="32"/>
  <c r="W19" i="34"/>
  <c r="T13" i="34"/>
  <c r="W15" i="34"/>
  <c r="T10" i="32"/>
  <c r="S9" i="32"/>
  <c r="E16" i="32"/>
  <c r="AK9" i="32"/>
  <c r="W12" i="34"/>
  <c r="V10" i="34"/>
  <c r="T12" i="34"/>
  <c r="C9" i="32"/>
  <c r="AU9" i="32"/>
  <c r="AV9" i="32" s="1"/>
  <c r="W13" i="34"/>
  <c r="N10" i="34"/>
  <c r="AV9" i="29"/>
  <c r="E100" i="3"/>
  <c r="AL10" i="34" l="1"/>
  <c r="W10" i="34"/>
  <c r="E9" i="32"/>
  <c r="T9" i="32"/>
  <c r="H14" i="20"/>
  <c r="G14" i="20"/>
  <c r="E14" i="20"/>
  <c r="D14" i="20"/>
  <c r="R15" i="23"/>
  <c r="T15" i="23" s="1"/>
  <c r="Y100" i="3"/>
  <c r="Q16" i="33" s="1"/>
  <c r="X100" i="3"/>
  <c r="N16" i="33" s="1"/>
  <c r="Y16" i="26"/>
  <c r="U16" i="26"/>
  <c r="Q100" i="3"/>
  <c r="P100" i="3"/>
  <c r="Y15" i="27"/>
  <c r="L100" i="3"/>
  <c r="K100" i="3"/>
  <c r="J100" i="3"/>
  <c r="O16" i="26"/>
  <c r="M16" i="26"/>
  <c r="AS22" i="29"/>
  <c r="AR22" i="29"/>
  <c r="AQ22" i="29"/>
  <c r="AP22" i="29"/>
  <c r="AO22" i="29"/>
  <c r="AN22" i="29"/>
  <c r="AM22" i="29"/>
  <c r="AL22" i="29"/>
  <c r="AI22" i="29"/>
  <c r="AH22" i="29"/>
  <c r="AG22" i="29"/>
  <c r="AF22" i="29"/>
  <c r="AE22" i="29"/>
  <c r="AD22" i="29"/>
  <c r="AC22" i="29"/>
  <c r="AB22" i="29"/>
  <c r="AA22" i="29"/>
  <c r="Z22" i="29"/>
  <c r="Y22" i="29"/>
  <c r="X22" i="29"/>
  <c r="P22" i="29"/>
  <c r="M22" i="29"/>
  <c r="J22" i="29"/>
  <c r="K22" i="29" s="1"/>
  <c r="G22" i="29"/>
  <c r="AS21" i="29"/>
  <c r="AR21" i="29"/>
  <c r="AQ21" i="29"/>
  <c r="AP21" i="29"/>
  <c r="AO21" i="29"/>
  <c r="AN21" i="29"/>
  <c r="AM21" i="29"/>
  <c r="AL21" i="29"/>
  <c r="AI21" i="29"/>
  <c r="AH21" i="29"/>
  <c r="AG21" i="29"/>
  <c r="AF21" i="29"/>
  <c r="AE21" i="29"/>
  <c r="AD21" i="29"/>
  <c r="AC21" i="29"/>
  <c r="AB21" i="29"/>
  <c r="AA21" i="29"/>
  <c r="Z21" i="29"/>
  <c r="Y21" i="29"/>
  <c r="X21" i="29"/>
  <c r="P21" i="29"/>
  <c r="O21" i="29"/>
  <c r="M21" i="29"/>
  <c r="L21" i="29"/>
  <c r="J21" i="29"/>
  <c r="I21" i="29"/>
  <c r="G21" i="29"/>
  <c r="F21" i="29"/>
  <c r="AS20" i="29"/>
  <c r="AR20" i="29"/>
  <c r="AQ20" i="29"/>
  <c r="AP20" i="29"/>
  <c r="AO20" i="29"/>
  <c r="AN20" i="29"/>
  <c r="AM20" i="29"/>
  <c r="AL20" i="29"/>
  <c r="AI20" i="29"/>
  <c r="AH20" i="29"/>
  <c r="AG20" i="29"/>
  <c r="AF20" i="29"/>
  <c r="AE20" i="29"/>
  <c r="AD20" i="29"/>
  <c r="AC20" i="29"/>
  <c r="AB20" i="29"/>
  <c r="AA20" i="29"/>
  <c r="Z20" i="29"/>
  <c r="Y20" i="29"/>
  <c r="X20" i="29"/>
  <c r="P20" i="29"/>
  <c r="O20" i="29"/>
  <c r="M20" i="29"/>
  <c r="L20" i="29"/>
  <c r="J20" i="29"/>
  <c r="I20" i="29"/>
  <c r="G20" i="29"/>
  <c r="AI19" i="29"/>
  <c r="AH19" i="29"/>
  <c r="AG19" i="29"/>
  <c r="AF19" i="29"/>
  <c r="AE19" i="29"/>
  <c r="AD19" i="29"/>
  <c r="AC19" i="29"/>
  <c r="AB19" i="29"/>
  <c r="AA19" i="29"/>
  <c r="Z19" i="29"/>
  <c r="Y19" i="29"/>
  <c r="X19" i="29"/>
  <c r="P19" i="29"/>
  <c r="Q19" i="29" s="1"/>
  <c r="M19" i="29"/>
  <c r="K19" i="29"/>
  <c r="G19" i="29"/>
  <c r="AS18" i="29"/>
  <c r="AR18" i="29"/>
  <c r="AQ18" i="29"/>
  <c r="AP18" i="29"/>
  <c r="AO18" i="29"/>
  <c r="AN18" i="29"/>
  <c r="AM18" i="29"/>
  <c r="AL18" i="29"/>
  <c r="AI18" i="29"/>
  <c r="AH18" i="29"/>
  <c r="AG18" i="29"/>
  <c r="AF18" i="29"/>
  <c r="AE18" i="29"/>
  <c r="AD18" i="29"/>
  <c r="AC18" i="29"/>
  <c r="AB18" i="29"/>
  <c r="AA18" i="29"/>
  <c r="Z18" i="29"/>
  <c r="Y18" i="29"/>
  <c r="X18" i="29"/>
  <c r="P18" i="29"/>
  <c r="C18" i="29"/>
  <c r="M18" i="29"/>
  <c r="J18" i="29"/>
  <c r="K18" i="29" s="1"/>
  <c r="G18" i="29"/>
  <c r="AS17" i="29"/>
  <c r="AR17" i="29"/>
  <c r="AQ17" i="29"/>
  <c r="AP17" i="29"/>
  <c r="AO17" i="29"/>
  <c r="AN17" i="29"/>
  <c r="AM17" i="29"/>
  <c r="AL17" i="29"/>
  <c r="AI17" i="29"/>
  <c r="AH17" i="29"/>
  <c r="AG17" i="29"/>
  <c r="AF17" i="29"/>
  <c r="AE17" i="29"/>
  <c r="AD17" i="29"/>
  <c r="AC17" i="29"/>
  <c r="AB17" i="29"/>
  <c r="AA17" i="29"/>
  <c r="Z17" i="29"/>
  <c r="Y17" i="29"/>
  <c r="X17" i="29"/>
  <c r="P17" i="29"/>
  <c r="Q17" i="29" s="1"/>
  <c r="M17" i="29"/>
  <c r="N17" i="29" s="1"/>
  <c r="J17" i="29"/>
  <c r="C17" i="29"/>
  <c r="G17" i="29"/>
  <c r="AS16" i="29"/>
  <c r="AR16" i="29"/>
  <c r="AQ16" i="29"/>
  <c r="AP16" i="29"/>
  <c r="AO16" i="29"/>
  <c r="AN16" i="29"/>
  <c r="AM16" i="29"/>
  <c r="AL16" i="29"/>
  <c r="AI16" i="29"/>
  <c r="AH16" i="29"/>
  <c r="AG16" i="29"/>
  <c r="AF16" i="29"/>
  <c r="AE16" i="29"/>
  <c r="AD16" i="29"/>
  <c r="AC16" i="29"/>
  <c r="AB16" i="29"/>
  <c r="AA16" i="29"/>
  <c r="Z16" i="29"/>
  <c r="Y16" i="29"/>
  <c r="X16" i="29"/>
  <c r="P16" i="29"/>
  <c r="Q16" i="29" s="1"/>
  <c r="M16" i="29"/>
  <c r="N16" i="29" s="1"/>
  <c r="J16" i="29"/>
  <c r="G16" i="29"/>
  <c r="AS15" i="29"/>
  <c r="AR15" i="29"/>
  <c r="AQ15" i="29"/>
  <c r="AP15" i="29"/>
  <c r="AO15" i="29"/>
  <c r="AN15" i="29"/>
  <c r="AM15" i="29"/>
  <c r="AL15" i="29"/>
  <c r="AI15" i="29"/>
  <c r="AH15" i="29"/>
  <c r="AG15" i="29"/>
  <c r="AF15" i="29"/>
  <c r="AE15" i="29"/>
  <c r="AD15" i="29"/>
  <c r="AC15" i="29"/>
  <c r="AB15" i="29"/>
  <c r="AA15" i="29"/>
  <c r="Z15" i="29"/>
  <c r="Y15" i="29"/>
  <c r="X15" i="29"/>
  <c r="P15" i="29"/>
  <c r="O15" i="29"/>
  <c r="M15" i="29"/>
  <c r="L15" i="29"/>
  <c r="J15" i="29"/>
  <c r="I15" i="29"/>
  <c r="G15" i="29"/>
  <c r="F15" i="29"/>
  <c r="AI14" i="29"/>
  <c r="AH14" i="29"/>
  <c r="AG14" i="29"/>
  <c r="AF14" i="29"/>
  <c r="AE14" i="29"/>
  <c r="AD14" i="29"/>
  <c r="AC14" i="29"/>
  <c r="AB14" i="29"/>
  <c r="AA14" i="29"/>
  <c r="Z14" i="29"/>
  <c r="Y14" i="29"/>
  <c r="X14" i="29"/>
  <c r="P14" i="29"/>
  <c r="O14" i="29"/>
  <c r="M14" i="29"/>
  <c r="N14" i="29" s="1"/>
  <c r="J14" i="29"/>
  <c r="I14" i="29"/>
  <c r="F14" i="29"/>
  <c r="AS13" i="29"/>
  <c r="AR13" i="29"/>
  <c r="AQ13" i="29"/>
  <c r="AP13" i="29"/>
  <c r="AM13" i="29"/>
  <c r="AI13" i="29"/>
  <c r="AH13" i="29"/>
  <c r="AG13" i="29"/>
  <c r="AF13" i="29"/>
  <c r="AE13" i="29"/>
  <c r="AD13" i="29"/>
  <c r="AC13" i="29"/>
  <c r="AB13" i="29"/>
  <c r="AA13" i="29"/>
  <c r="Z13" i="29"/>
  <c r="Y13" i="29"/>
  <c r="X13" i="29"/>
  <c r="P13" i="29"/>
  <c r="M13" i="29"/>
  <c r="N13" i="29" s="1"/>
  <c r="J13" i="29"/>
  <c r="I13" i="29"/>
  <c r="G13" i="29"/>
  <c r="F13" i="29"/>
  <c r="AS12" i="29"/>
  <c r="AR12" i="29"/>
  <c r="AQ12" i="29"/>
  <c r="AP12" i="29"/>
  <c r="AO12" i="29"/>
  <c r="AN12" i="29"/>
  <c r="AM12" i="29"/>
  <c r="AL12" i="29"/>
  <c r="AI12" i="29"/>
  <c r="AH12" i="29"/>
  <c r="AG12" i="29"/>
  <c r="AF12" i="29"/>
  <c r="AE12" i="29"/>
  <c r="AD12" i="29"/>
  <c r="AC12" i="29"/>
  <c r="AB12" i="29"/>
  <c r="AA12" i="29"/>
  <c r="Z12" i="29"/>
  <c r="Y12" i="29"/>
  <c r="X12" i="29"/>
  <c r="P12" i="29"/>
  <c r="O12" i="29"/>
  <c r="M12" i="29"/>
  <c r="L12" i="29"/>
  <c r="J12" i="29"/>
  <c r="I12" i="29"/>
  <c r="G12" i="29"/>
  <c r="F12" i="29"/>
  <c r="AS11" i="29"/>
  <c r="AR11" i="29"/>
  <c r="AQ11" i="29"/>
  <c r="AP11" i="29"/>
  <c r="AO11" i="29"/>
  <c r="AN11" i="29"/>
  <c r="AM11" i="29"/>
  <c r="AL11" i="29"/>
  <c r="AI11" i="29"/>
  <c r="AH11" i="29"/>
  <c r="AG11" i="29"/>
  <c r="AF11" i="29"/>
  <c r="AE11" i="29"/>
  <c r="AD11" i="29"/>
  <c r="AC11" i="29"/>
  <c r="AB11" i="29"/>
  <c r="AA11" i="29"/>
  <c r="Z11" i="29"/>
  <c r="Y11" i="29"/>
  <c r="X11" i="29"/>
  <c r="P11" i="29"/>
  <c r="O11" i="29"/>
  <c r="M11" i="29"/>
  <c r="L11" i="29"/>
  <c r="J11" i="29"/>
  <c r="I11" i="29"/>
  <c r="F11" i="29"/>
  <c r="AI10" i="29"/>
  <c r="AH10" i="29"/>
  <c r="AG10" i="29"/>
  <c r="AF10" i="29"/>
  <c r="AE10" i="29"/>
  <c r="AD10" i="29"/>
  <c r="AC10" i="29"/>
  <c r="AB10" i="29"/>
  <c r="AA10" i="29"/>
  <c r="Z10" i="29"/>
  <c r="Y10" i="29"/>
  <c r="X10" i="29"/>
  <c r="M10" i="29"/>
  <c r="J10" i="29"/>
  <c r="K10" i="29" s="1"/>
  <c r="G10" i="29"/>
  <c r="AQ9" i="29" l="1"/>
  <c r="Q20" i="29"/>
  <c r="D18" i="29"/>
  <c r="E18" i="29" s="1"/>
  <c r="C21" i="29"/>
  <c r="R12" i="29"/>
  <c r="AJ12" i="29"/>
  <c r="C13" i="29"/>
  <c r="S18" i="29"/>
  <c r="U18" i="29"/>
  <c r="AJ18" i="29"/>
  <c r="AK21" i="29"/>
  <c r="D11" i="29"/>
  <c r="AK11" i="29"/>
  <c r="D12" i="29"/>
  <c r="N12" i="29"/>
  <c r="AJ14" i="29"/>
  <c r="C15" i="29"/>
  <c r="AJ15" i="29"/>
  <c r="G100" i="3"/>
  <c r="K14" i="29"/>
  <c r="D17" i="29"/>
  <c r="N21" i="29"/>
  <c r="V13" i="29"/>
  <c r="S13" i="29"/>
  <c r="D15" i="29"/>
  <c r="V21" i="29"/>
  <c r="U22" i="29"/>
  <c r="Q12" i="29"/>
  <c r="K13" i="29"/>
  <c r="AJ21" i="29"/>
  <c r="D22" i="29"/>
  <c r="E22" i="29" s="1"/>
  <c r="AJ22" i="29"/>
  <c r="AK22" i="29"/>
  <c r="D21" i="29"/>
  <c r="S21" i="29"/>
  <c r="V20" i="29"/>
  <c r="D20" i="29"/>
  <c r="N20" i="29"/>
  <c r="R20" i="29"/>
  <c r="AJ20" i="29"/>
  <c r="C20" i="29"/>
  <c r="E20" i="29" s="1"/>
  <c r="AK20" i="29"/>
  <c r="H19" i="29"/>
  <c r="D19" i="29"/>
  <c r="E19" i="29" s="1"/>
  <c r="AJ19" i="29"/>
  <c r="S19" i="29"/>
  <c r="U19" i="29"/>
  <c r="AK19" i="29"/>
  <c r="AK18" i="29"/>
  <c r="E17" i="29"/>
  <c r="AJ17" i="29"/>
  <c r="K17" i="29"/>
  <c r="AK17" i="29"/>
  <c r="U16" i="29"/>
  <c r="AK16" i="29"/>
  <c r="D16" i="29"/>
  <c r="E16" i="29" s="1"/>
  <c r="V16" i="29"/>
  <c r="AJ16" i="29"/>
  <c r="N15" i="29"/>
  <c r="U15" i="29"/>
  <c r="AK15" i="29"/>
  <c r="C14" i="29"/>
  <c r="AK14" i="29"/>
  <c r="D14" i="29"/>
  <c r="D13" i="29"/>
  <c r="AK12" i="29"/>
  <c r="C12" i="29"/>
  <c r="C11" i="29"/>
  <c r="F9" i="29"/>
  <c r="AJ11" i="29"/>
  <c r="H10" i="29"/>
  <c r="D10" i="29"/>
  <c r="E10" i="29" s="1"/>
  <c r="AJ10" i="29"/>
  <c r="AK10" i="29"/>
  <c r="K16" i="26"/>
  <c r="K21" i="29"/>
  <c r="Q21" i="29"/>
  <c r="S22" i="29"/>
  <c r="AI9" i="29"/>
  <c r="H22" i="29"/>
  <c r="AA9" i="29"/>
  <c r="U21" i="29"/>
  <c r="R21" i="29"/>
  <c r="N22" i="29"/>
  <c r="S20" i="29"/>
  <c r="U20" i="29"/>
  <c r="Q18" i="29"/>
  <c r="V17" i="29"/>
  <c r="S17" i="29"/>
  <c r="R16" i="29"/>
  <c r="H15" i="29"/>
  <c r="O9" i="29"/>
  <c r="AD9" i="29"/>
  <c r="S14" i="29"/>
  <c r="P9" i="29"/>
  <c r="H14" i="29"/>
  <c r="R13" i="29"/>
  <c r="U13" i="29"/>
  <c r="AE9" i="29"/>
  <c r="S12" i="29"/>
  <c r="U12" i="29"/>
  <c r="V12" i="29"/>
  <c r="H12" i="29"/>
  <c r="Q11" i="29"/>
  <c r="AO9" i="29"/>
  <c r="AS9" i="29"/>
  <c r="U11" i="29"/>
  <c r="AB9" i="29"/>
  <c r="K11" i="29"/>
  <c r="H11" i="29"/>
  <c r="S11" i="29"/>
  <c r="AP9" i="29"/>
  <c r="Z9" i="29"/>
  <c r="AH9" i="29"/>
  <c r="C100" i="3"/>
  <c r="J15" i="27"/>
  <c r="Q10" i="29"/>
  <c r="U10" i="29"/>
  <c r="AF9" i="29"/>
  <c r="H17" i="29"/>
  <c r="AL9" i="29"/>
  <c r="L9" i="29"/>
  <c r="AC9" i="29"/>
  <c r="K12" i="29"/>
  <c r="K15" i="29"/>
  <c r="V15" i="29"/>
  <c r="R15" i="29"/>
  <c r="H16" i="29"/>
  <c r="R17" i="29"/>
  <c r="H18" i="29"/>
  <c r="N19" i="29"/>
  <c r="K20" i="29"/>
  <c r="G9" i="29"/>
  <c r="AM9" i="29"/>
  <c r="I9" i="29"/>
  <c r="N10" i="29"/>
  <c r="H13" i="29"/>
  <c r="Q13" i="29"/>
  <c r="Q14" i="29"/>
  <c r="V14" i="29"/>
  <c r="R14" i="29"/>
  <c r="U14" i="29"/>
  <c r="Q15" i="29"/>
  <c r="S15" i="29"/>
  <c r="S16" i="29"/>
  <c r="N18" i="29"/>
  <c r="H20" i="29"/>
  <c r="H21" i="29"/>
  <c r="Q22" i="29"/>
  <c r="V22" i="29"/>
  <c r="R22" i="29"/>
  <c r="V10" i="29"/>
  <c r="R10" i="29"/>
  <c r="X9" i="29"/>
  <c r="V18" i="29"/>
  <c r="R18" i="29"/>
  <c r="S10" i="29"/>
  <c r="Y9" i="29"/>
  <c r="AG9" i="29"/>
  <c r="N11" i="29"/>
  <c r="J9" i="29"/>
  <c r="AN9" i="29"/>
  <c r="AR9" i="29"/>
  <c r="V11" i="29"/>
  <c r="R11" i="29"/>
  <c r="K16" i="29"/>
  <c r="U17" i="29"/>
  <c r="V19" i="29"/>
  <c r="R19" i="29"/>
  <c r="M9" i="29"/>
  <c r="N9" i="3"/>
  <c r="Y9" i="27" s="1"/>
  <c r="Y216" i="3"/>
  <c r="X216" i="3"/>
  <c r="W216" i="3"/>
  <c r="V216" i="3"/>
  <c r="U216" i="3"/>
  <c r="S216" i="3"/>
  <c r="R216" i="3"/>
  <c r="Q216" i="3"/>
  <c r="P216" i="3"/>
  <c r="L216" i="3"/>
  <c r="K216" i="3"/>
  <c r="J216" i="3"/>
  <c r="E216" i="3"/>
  <c r="S21" i="23"/>
  <c r="U21" i="23"/>
  <c r="R21" i="23"/>
  <c r="L21" i="23"/>
  <c r="Y202" i="3"/>
  <c r="O22" i="33" s="1"/>
  <c r="X202" i="3"/>
  <c r="L22" i="33" s="1"/>
  <c r="Q202" i="3"/>
  <c r="P202" i="3"/>
  <c r="L202" i="3"/>
  <c r="K202" i="3"/>
  <c r="J202" i="3"/>
  <c r="O20" i="31" s="1"/>
  <c r="O22" i="26"/>
  <c r="S20" i="23"/>
  <c r="U20" i="23"/>
  <c r="R20" i="23"/>
  <c r="Z182" i="3"/>
  <c r="Y182" i="3"/>
  <c r="Q21" i="33" s="1"/>
  <c r="X182" i="3"/>
  <c r="L21" i="33" s="1"/>
  <c r="N21" i="33" s="1"/>
  <c r="V182" i="3"/>
  <c r="U182" i="3"/>
  <c r="S182" i="3"/>
  <c r="R182" i="3"/>
  <c r="Q182" i="3"/>
  <c r="P182" i="3"/>
  <c r="L182" i="3"/>
  <c r="K182" i="3"/>
  <c r="J182" i="3"/>
  <c r="O19" i="31" s="1"/>
  <c r="H19" i="31" s="1"/>
  <c r="D19" i="31" s="1"/>
  <c r="O21" i="26"/>
  <c r="E182" i="3"/>
  <c r="S19" i="23"/>
  <c r="AA19" i="27"/>
  <c r="R19" i="23"/>
  <c r="Z159" i="3"/>
  <c r="R20" i="33" s="1"/>
  <c r="Y159" i="3"/>
  <c r="O20" i="33" s="1"/>
  <c r="F19" i="23"/>
  <c r="C19" i="23"/>
  <c r="AH20" i="26"/>
  <c r="Y20" i="26"/>
  <c r="Q159" i="3"/>
  <c r="P159" i="3"/>
  <c r="N159" i="3"/>
  <c r="L159" i="3"/>
  <c r="K159" i="3"/>
  <c r="J159" i="3"/>
  <c r="O18" i="31" s="1"/>
  <c r="O20" i="26"/>
  <c r="I159" i="3"/>
  <c r="M18" i="31" s="1"/>
  <c r="H159" i="3"/>
  <c r="K18" i="31" s="1"/>
  <c r="E159" i="3"/>
  <c r="S18" i="23"/>
  <c r="R18" i="23"/>
  <c r="L18" i="23"/>
  <c r="Y143" i="3"/>
  <c r="Q19" i="33" s="1"/>
  <c r="X143" i="3"/>
  <c r="N19" i="33" s="1"/>
  <c r="C18" i="23"/>
  <c r="Q143" i="3"/>
  <c r="P143" i="3"/>
  <c r="Y18" i="27"/>
  <c r="L143" i="3"/>
  <c r="K143" i="3"/>
  <c r="J143" i="3"/>
  <c r="E143" i="3"/>
  <c r="S17" i="23"/>
  <c r="R17" i="23"/>
  <c r="Y131" i="3"/>
  <c r="X131" i="3"/>
  <c r="Q131" i="3"/>
  <c r="P131" i="3"/>
  <c r="N131" i="3"/>
  <c r="Y17" i="27" s="1"/>
  <c r="L131" i="3"/>
  <c r="K131" i="3"/>
  <c r="J131" i="3"/>
  <c r="O18" i="26"/>
  <c r="M18" i="26"/>
  <c r="E131" i="3"/>
  <c r="S16" i="23"/>
  <c r="U16" i="23"/>
  <c r="R16" i="23"/>
  <c r="Z114" i="3"/>
  <c r="T17" i="33" s="1"/>
  <c r="Y114" i="3"/>
  <c r="Q17" i="33" s="1"/>
  <c r="F16" i="23"/>
  <c r="C16" i="23"/>
  <c r="Q114" i="3"/>
  <c r="P114" i="3"/>
  <c r="N114" i="3"/>
  <c r="L114" i="3"/>
  <c r="K114" i="3"/>
  <c r="J114" i="3"/>
  <c r="O15" i="31" s="1"/>
  <c r="O17" i="26"/>
  <c r="I114" i="3"/>
  <c r="M15" i="31" s="1"/>
  <c r="E114" i="3"/>
  <c r="AA14" i="27"/>
  <c r="D13" i="20"/>
  <c r="U14" i="23"/>
  <c r="W14" i="23" s="1"/>
  <c r="R14" i="23"/>
  <c r="T14" i="23" s="1"/>
  <c r="Y88" i="3"/>
  <c r="X88" i="3"/>
  <c r="L15" i="33" s="1"/>
  <c r="W88" i="3"/>
  <c r="K15" i="33" s="1"/>
  <c r="V88" i="3"/>
  <c r="U88" i="3"/>
  <c r="Q88" i="3"/>
  <c r="P88" i="3"/>
  <c r="Y14" i="27"/>
  <c r="L88" i="3"/>
  <c r="K88" i="3"/>
  <c r="J88" i="3"/>
  <c r="O13" i="31" s="1"/>
  <c r="O15" i="26"/>
  <c r="M15" i="26"/>
  <c r="E88" i="3"/>
  <c r="S13" i="23"/>
  <c r="M13" i="23"/>
  <c r="U13" i="23"/>
  <c r="R13" i="23"/>
  <c r="L13" i="23"/>
  <c r="Y72" i="3"/>
  <c r="Q14" i="33" s="1"/>
  <c r="X72" i="3"/>
  <c r="L14" i="33" s="1"/>
  <c r="N14" i="33" s="1"/>
  <c r="S72" i="3"/>
  <c r="R72" i="3"/>
  <c r="Q72" i="3"/>
  <c r="P72" i="3"/>
  <c r="N72" i="3"/>
  <c r="Y13" i="27" s="1"/>
  <c r="L72" i="3"/>
  <c r="K72" i="3"/>
  <c r="J72" i="3"/>
  <c r="E72" i="3"/>
  <c r="Z58" i="3"/>
  <c r="Y58" i="3"/>
  <c r="O13" i="33" s="1"/>
  <c r="X58" i="3"/>
  <c r="N13" i="33" s="1"/>
  <c r="W58" i="3"/>
  <c r="V58" i="3"/>
  <c r="U58" i="3"/>
  <c r="Q58" i="3"/>
  <c r="P58" i="3"/>
  <c r="Y12" i="27"/>
  <c r="L58" i="3"/>
  <c r="K58" i="3"/>
  <c r="O13" i="26"/>
  <c r="E58" i="3"/>
  <c r="S11" i="23"/>
  <c r="T11" i="23" s="1"/>
  <c r="U11" i="23"/>
  <c r="L11" i="23"/>
  <c r="Y44" i="3"/>
  <c r="O12" i="33" s="1"/>
  <c r="X44" i="3"/>
  <c r="L12" i="33" s="1"/>
  <c r="W44" i="3"/>
  <c r="I12" i="33" s="1"/>
  <c r="K12" i="33" s="1"/>
  <c r="V44" i="3"/>
  <c r="AF10" i="31" s="1"/>
  <c r="U44" i="3"/>
  <c r="S44" i="3"/>
  <c r="V10" i="31" s="1"/>
  <c r="R44" i="3"/>
  <c r="Q44" i="3"/>
  <c r="P44" i="3"/>
  <c r="Y11" i="27"/>
  <c r="L44" i="3"/>
  <c r="K44" i="3"/>
  <c r="J44" i="3"/>
  <c r="O10" i="31" s="1"/>
  <c r="O12" i="26"/>
  <c r="M12" i="26"/>
  <c r="H44" i="3"/>
  <c r="K10" i="31" s="1"/>
  <c r="E44" i="3"/>
  <c r="U10" i="23"/>
  <c r="R10" i="23"/>
  <c r="T10" i="23" s="1"/>
  <c r="Y27" i="3"/>
  <c r="O11" i="33" s="1"/>
  <c r="X27" i="3"/>
  <c r="L11" i="33" s="1"/>
  <c r="W27" i="3"/>
  <c r="I11" i="33" s="1"/>
  <c r="V27" i="3"/>
  <c r="U27" i="3"/>
  <c r="S27" i="3"/>
  <c r="R27" i="3"/>
  <c r="Y10" i="27"/>
  <c r="L27" i="3"/>
  <c r="K27" i="3"/>
  <c r="J27" i="3"/>
  <c r="O11" i="26"/>
  <c r="E27" i="3"/>
  <c r="S9" i="23"/>
  <c r="AB9" i="3"/>
  <c r="AA9" i="3"/>
  <c r="Y9" i="3"/>
  <c r="O10" i="33" s="1"/>
  <c r="X9" i="3"/>
  <c r="L10" i="33" s="1"/>
  <c r="Q9" i="3"/>
  <c r="P9" i="3"/>
  <c r="F9" i="27"/>
  <c r="L9" i="3"/>
  <c r="K9" i="3"/>
  <c r="J9" i="3"/>
  <c r="O8" i="31" s="1"/>
  <c r="E9" i="3"/>
  <c r="T16" i="23" l="1"/>
  <c r="O9" i="33"/>
  <c r="Q9" i="33" s="1"/>
  <c r="K11" i="33"/>
  <c r="I9" i="33"/>
  <c r="K9" i="33" s="1"/>
  <c r="L9" i="33"/>
  <c r="N9" i="33" s="1"/>
  <c r="X10" i="31"/>
  <c r="V7" i="31"/>
  <c r="AH10" i="31"/>
  <c r="J19" i="31"/>
  <c r="AB21" i="26"/>
  <c r="T21" i="33"/>
  <c r="R9" i="23"/>
  <c r="X10" i="33"/>
  <c r="U12" i="26"/>
  <c r="G72" i="3"/>
  <c r="F72" i="3" s="1"/>
  <c r="O12" i="31"/>
  <c r="AE15" i="26"/>
  <c r="H18" i="31"/>
  <c r="D18" i="31" s="1"/>
  <c r="K7" i="31"/>
  <c r="Y14" i="26"/>
  <c r="O17" i="31"/>
  <c r="R19" i="26"/>
  <c r="H19" i="26" s="1"/>
  <c r="U9" i="23"/>
  <c r="AA10" i="33"/>
  <c r="G27" i="3"/>
  <c r="O9" i="31"/>
  <c r="H9" i="31" s="1"/>
  <c r="D9" i="31" s="1"/>
  <c r="AH15" i="26"/>
  <c r="AH13" i="31"/>
  <c r="T17" i="23"/>
  <c r="T19" i="23"/>
  <c r="U21" i="26"/>
  <c r="U19" i="31"/>
  <c r="T9" i="23"/>
  <c r="AE12" i="26"/>
  <c r="AE10" i="31"/>
  <c r="U14" i="26"/>
  <c r="R12" i="31"/>
  <c r="D12" i="31" s="1"/>
  <c r="T13" i="23"/>
  <c r="M7" i="31"/>
  <c r="T18" i="23"/>
  <c r="T20" i="23"/>
  <c r="T21" i="23"/>
  <c r="E13" i="29"/>
  <c r="O58" i="3"/>
  <c r="D227" i="3"/>
  <c r="D221" i="3"/>
  <c r="D225" i="3"/>
  <c r="D226" i="3"/>
  <c r="D219" i="3"/>
  <c r="D217" i="3"/>
  <c r="D218" i="3"/>
  <c r="D222" i="3"/>
  <c r="D223" i="3"/>
  <c r="D220" i="3"/>
  <c r="D224" i="3"/>
  <c r="F27" i="3"/>
  <c r="F100" i="3"/>
  <c r="AB9" i="26"/>
  <c r="E21" i="29"/>
  <c r="W18" i="29"/>
  <c r="T12" i="29"/>
  <c r="W16" i="29"/>
  <c r="W13" i="29"/>
  <c r="W20" i="29"/>
  <c r="W21" i="29"/>
  <c r="W22" i="29"/>
  <c r="W15" i="29"/>
  <c r="T16" i="29"/>
  <c r="T20" i="29"/>
  <c r="T21" i="29"/>
  <c r="E15" i="29"/>
  <c r="G216" i="3"/>
  <c r="W17" i="29"/>
  <c r="T19" i="29"/>
  <c r="E11" i="29"/>
  <c r="T18" i="29"/>
  <c r="W12" i="29"/>
  <c r="T13" i="29"/>
  <c r="E12" i="29"/>
  <c r="G88" i="3"/>
  <c r="F88" i="3" s="1"/>
  <c r="G159" i="3"/>
  <c r="F159" i="3" s="1"/>
  <c r="G114" i="3"/>
  <c r="G182" i="3"/>
  <c r="F182" i="3" s="1"/>
  <c r="G202" i="3"/>
  <c r="F202" i="3" s="1"/>
  <c r="G44" i="3"/>
  <c r="F44" i="3" s="1"/>
  <c r="G131" i="3"/>
  <c r="F131" i="3" s="1"/>
  <c r="G58" i="3"/>
  <c r="F58" i="3" s="1"/>
  <c r="G143" i="3"/>
  <c r="F143" i="3" s="1"/>
  <c r="K22" i="26"/>
  <c r="K17" i="26"/>
  <c r="K18" i="26"/>
  <c r="K20" i="26"/>
  <c r="K21" i="26"/>
  <c r="K12" i="26"/>
  <c r="O9" i="3"/>
  <c r="R8" i="23"/>
  <c r="S8" i="23"/>
  <c r="W19" i="29"/>
  <c r="J11" i="27"/>
  <c r="J17" i="27"/>
  <c r="T17" i="29"/>
  <c r="AJ9" i="29"/>
  <c r="AK9" i="29"/>
  <c r="E14" i="29"/>
  <c r="D9" i="29"/>
  <c r="T11" i="29"/>
  <c r="C9" i="3"/>
  <c r="C9" i="29"/>
  <c r="K9" i="29"/>
  <c r="T22" i="29"/>
  <c r="Q9" i="29"/>
  <c r="T14" i="29"/>
  <c r="W11" i="29"/>
  <c r="C216" i="3"/>
  <c r="C202" i="3"/>
  <c r="J21" i="27"/>
  <c r="C182" i="3"/>
  <c r="C159" i="3"/>
  <c r="J19" i="27"/>
  <c r="C143" i="3"/>
  <c r="C131" i="3"/>
  <c r="C114" i="3"/>
  <c r="C88" i="3"/>
  <c r="C72" i="3"/>
  <c r="J13" i="27"/>
  <c r="C58" i="3"/>
  <c r="J12" i="27"/>
  <c r="C44" i="3"/>
  <c r="C27" i="3"/>
  <c r="N9" i="29"/>
  <c r="R9" i="29"/>
  <c r="H9" i="29"/>
  <c r="W10" i="29"/>
  <c r="V9" i="29"/>
  <c r="T10" i="29"/>
  <c r="S9" i="29"/>
  <c r="T15" i="29"/>
  <c r="W14" i="29"/>
  <c r="U9" i="29"/>
  <c r="Y7" i="31" l="1"/>
  <c r="AA7" i="31" s="1"/>
  <c r="AA19" i="31"/>
  <c r="R9" i="33"/>
  <c r="T9" i="33" s="1"/>
  <c r="AA9" i="33"/>
  <c r="AC9" i="33" s="1"/>
  <c r="AC10" i="33"/>
  <c r="X9" i="33"/>
  <c r="Z9" i="33" s="1"/>
  <c r="Z10" i="33"/>
  <c r="J9" i="31"/>
  <c r="H7" i="31"/>
  <c r="J18" i="31"/>
  <c r="AF7" i="31"/>
  <c r="AH7" i="31" s="1"/>
  <c r="U12" i="31"/>
  <c r="J17" i="31"/>
  <c r="AE13" i="31"/>
  <c r="U10" i="31"/>
  <c r="R7" i="31"/>
  <c r="U7" i="31" s="1"/>
  <c r="AB19" i="31"/>
  <c r="AB7" i="31"/>
  <c r="X7" i="31"/>
  <c r="AC7" i="31"/>
  <c r="D19" i="26"/>
  <c r="J19" i="26"/>
  <c r="E8" i="31"/>
  <c r="T8" i="23"/>
  <c r="O7" i="31"/>
  <c r="E9" i="29"/>
  <c r="F114" i="3"/>
  <c r="F216" i="3"/>
  <c r="T9" i="29"/>
  <c r="W9" i="29"/>
  <c r="J9" i="23"/>
  <c r="G9" i="23"/>
  <c r="R22" i="27"/>
  <c r="R21" i="27"/>
  <c r="R20" i="27"/>
  <c r="R19" i="27"/>
  <c r="R18" i="27"/>
  <c r="R17" i="27"/>
  <c r="R16" i="27"/>
  <c r="R15" i="27"/>
  <c r="R14" i="27"/>
  <c r="R13" i="27"/>
  <c r="R12" i="27"/>
  <c r="R11" i="27"/>
  <c r="R10" i="27"/>
  <c r="Q22" i="27"/>
  <c r="Q21" i="27"/>
  <c r="Q20" i="27"/>
  <c r="Q19" i="27"/>
  <c r="Q18" i="27"/>
  <c r="Q17" i="27"/>
  <c r="Q16" i="27"/>
  <c r="Q15" i="27"/>
  <c r="Q14" i="27"/>
  <c r="Q13" i="27"/>
  <c r="Q12" i="27"/>
  <c r="Q11" i="27"/>
  <c r="Q10" i="27"/>
  <c r="Q9" i="27"/>
  <c r="R9" i="27"/>
  <c r="P22" i="27"/>
  <c r="P21" i="27"/>
  <c r="P20" i="27"/>
  <c r="P19" i="27"/>
  <c r="P18" i="27"/>
  <c r="P17" i="27"/>
  <c r="P16" i="27"/>
  <c r="P15" i="27"/>
  <c r="P14" i="27"/>
  <c r="P13" i="27"/>
  <c r="R22" i="26"/>
  <c r="R21" i="26"/>
  <c r="H21" i="26" s="1"/>
  <c r="R20" i="26"/>
  <c r="H18" i="26"/>
  <c r="D18" i="26" s="1"/>
  <c r="E18" i="26" s="1"/>
  <c r="R17" i="26"/>
  <c r="H16" i="26"/>
  <c r="D16" i="26" s="1"/>
  <c r="R15" i="26"/>
  <c r="H15" i="26" s="1"/>
  <c r="R14" i="26"/>
  <c r="H14" i="26" s="1"/>
  <c r="D14" i="26" s="1"/>
  <c r="E14" i="26" s="1"/>
  <c r="M22" i="26"/>
  <c r="M20" i="26"/>
  <c r="M17" i="26"/>
  <c r="Z11" i="26"/>
  <c r="W11" i="26"/>
  <c r="AD11" i="26" s="1"/>
  <c r="S11" i="26"/>
  <c r="Q11" i="26"/>
  <c r="P11" i="26"/>
  <c r="N11" i="26"/>
  <c r="L11" i="26"/>
  <c r="AF10" i="26"/>
  <c r="Z10" i="26"/>
  <c r="W10" i="26"/>
  <c r="AC10" i="26" s="1"/>
  <c r="AD10" i="26" s="1"/>
  <c r="S10" i="26"/>
  <c r="AE7" i="31" l="1"/>
  <c r="D7" i="31"/>
  <c r="G7" i="31" s="1"/>
  <c r="E19" i="31"/>
  <c r="G19" i="31"/>
  <c r="G10" i="31"/>
  <c r="E10" i="31"/>
  <c r="E13" i="31"/>
  <c r="G13" i="31"/>
  <c r="E12" i="31"/>
  <c r="G12" i="31"/>
  <c r="E18" i="31"/>
  <c r="G18" i="31"/>
  <c r="E17" i="31"/>
  <c r="G17" i="31"/>
  <c r="E9" i="31"/>
  <c r="G9" i="31"/>
  <c r="J7" i="31"/>
  <c r="E19" i="26"/>
  <c r="G19" i="26"/>
  <c r="E16" i="26"/>
  <c r="H20" i="26"/>
  <c r="H17" i="26"/>
  <c r="D17" i="26" s="1"/>
  <c r="E17" i="26" s="1"/>
  <c r="H22" i="26"/>
  <c r="I11" i="26"/>
  <c r="F11" i="26" s="1"/>
  <c r="Q10" i="26"/>
  <c r="P10" i="26"/>
  <c r="N10" i="26"/>
  <c r="L10" i="26"/>
  <c r="E7" i="31" l="1"/>
  <c r="D22" i="26"/>
  <c r="E22" i="26" s="1"/>
  <c r="I10" i="26"/>
  <c r="F10" i="26" s="1"/>
  <c r="J20" i="20"/>
  <c r="H20" i="20"/>
  <c r="G20" i="20"/>
  <c r="E20" i="20"/>
  <c r="D20" i="20"/>
  <c r="J19" i="20"/>
  <c r="H19" i="20"/>
  <c r="G19" i="20"/>
  <c r="E19" i="20"/>
  <c r="D19" i="20"/>
  <c r="J18" i="20"/>
  <c r="H18" i="20"/>
  <c r="G18" i="20"/>
  <c r="E18" i="20"/>
  <c r="D18" i="20"/>
  <c r="J17" i="20"/>
  <c r="H17" i="20"/>
  <c r="G17" i="20"/>
  <c r="E17" i="20"/>
  <c r="D17" i="20"/>
  <c r="J16" i="20"/>
  <c r="H16" i="20"/>
  <c r="G16" i="20"/>
  <c r="E16" i="20"/>
  <c r="D16" i="20"/>
  <c r="J15" i="20"/>
  <c r="H15" i="20"/>
  <c r="G15" i="20"/>
  <c r="E15" i="20"/>
  <c r="D15" i="20"/>
  <c r="J13" i="20"/>
  <c r="H13" i="20"/>
  <c r="G13" i="20"/>
  <c r="E13" i="20"/>
  <c r="J12" i="20"/>
  <c r="H12" i="20"/>
  <c r="G12" i="20"/>
  <c r="E12" i="20"/>
  <c r="D12" i="20"/>
  <c r="J8" i="20"/>
  <c r="G8" i="20"/>
  <c r="C8" i="20" l="1"/>
  <c r="C13" i="20"/>
  <c r="I8" i="20"/>
  <c r="F8" i="20" l="1"/>
  <c r="K8" i="20"/>
  <c r="P15" i="23" l="1"/>
  <c r="Q15" i="23" s="1"/>
  <c r="P13" i="23"/>
  <c r="P12" i="23"/>
  <c r="Q12" i="23" s="1"/>
  <c r="P11" i="23"/>
  <c r="P10" i="23"/>
  <c r="O13" i="23"/>
  <c r="O11" i="23"/>
  <c r="O10" i="23"/>
  <c r="Q13" i="23" l="1"/>
  <c r="S20" i="27"/>
  <c r="W20" i="27"/>
  <c r="F20" i="27"/>
  <c r="Y20" i="27"/>
  <c r="D21" i="26"/>
  <c r="E21" i="26" s="1"/>
  <c r="C20" i="23"/>
  <c r="F20" i="23"/>
  <c r="I20" i="23"/>
  <c r="L20" i="23"/>
  <c r="L21" i="26"/>
  <c r="AD20" i="27" l="1"/>
  <c r="M20" i="27"/>
  <c r="J20" i="27"/>
  <c r="P9" i="23" l="1"/>
  <c r="Q9" i="23" s="1"/>
  <c r="O8" i="23"/>
  <c r="P8" i="23" l="1"/>
  <c r="Q8" i="23" s="1"/>
  <c r="O22" i="27"/>
  <c r="N22" i="27"/>
  <c r="AB22" i="27"/>
  <c r="Z22" i="27"/>
  <c r="I22" i="27"/>
  <c r="G22" i="27"/>
  <c r="X22" i="27"/>
  <c r="V22" i="27"/>
  <c r="T22" i="27"/>
  <c r="Y22" i="27"/>
  <c r="F22" i="27"/>
  <c r="W22" i="27"/>
  <c r="S22" i="27"/>
  <c r="V21" i="23"/>
  <c r="W21" i="23" s="1"/>
  <c r="M21" i="23"/>
  <c r="J21" i="23"/>
  <c r="G21" i="23"/>
  <c r="D21" i="23"/>
  <c r="AI22" i="26"/>
  <c r="AF22" i="26"/>
  <c r="Z22" i="26"/>
  <c r="W22" i="26"/>
  <c r="AC22" i="26" s="1"/>
  <c r="O21" i="27"/>
  <c r="N21" i="27"/>
  <c r="AB21" i="27"/>
  <c r="Z21" i="27"/>
  <c r="I21" i="27"/>
  <c r="G21" i="27"/>
  <c r="X21" i="27"/>
  <c r="V21" i="27"/>
  <c r="T21" i="27"/>
  <c r="S22" i="26"/>
  <c r="Q22" i="26"/>
  <c r="P22" i="26"/>
  <c r="N22" i="26"/>
  <c r="L22" i="26"/>
  <c r="I21" i="23"/>
  <c r="F21" i="23"/>
  <c r="C21" i="23"/>
  <c r="Y21" i="27"/>
  <c r="F21" i="27"/>
  <c r="W21" i="27"/>
  <c r="S21" i="27"/>
  <c r="V20" i="23"/>
  <c r="W20" i="23" s="1"/>
  <c r="M20" i="23"/>
  <c r="N20" i="23" s="1"/>
  <c r="J20" i="23"/>
  <c r="K20" i="23" s="1"/>
  <c r="G20" i="23"/>
  <c r="H20" i="23" s="1"/>
  <c r="D20" i="23"/>
  <c r="E20" i="23" s="1"/>
  <c r="AJ21" i="26"/>
  <c r="AG21" i="26"/>
  <c r="Z21" i="26"/>
  <c r="AA21" i="26" s="1"/>
  <c r="W21" i="26"/>
  <c r="E20" i="27"/>
  <c r="O20" i="27"/>
  <c r="N20" i="27"/>
  <c r="AB20" i="27"/>
  <c r="Z20" i="27"/>
  <c r="AA20" i="27" s="1"/>
  <c r="I20" i="27"/>
  <c r="G20" i="27"/>
  <c r="X20" i="27"/>
  <c r="V20" i="27"/>
  <c r="T20" i="27"/>
  <c r="U20" i="27" s="1"/>
  <c r="S21" i="26"/>
  <c r="Q21" i="26"/>
  <c r="P21" i="26"/>
  <c r="N21" i="26"/>
  <c r="V19" i="23"/>
  <c r="W19" i="23" s="1"/>
  <c r="M19" i="23"/>
  <c r="J19" i="23"/>
  <c r="G19" i="23"/>
  <c r="D19" i="23"/>
  <c r="E19" i="23" s="1"/>
  <c r="AI20" i="26"/>
  <c r="Z20" i="26"/>
  <c r="W20" i="26"/>
  <c r="AC20" i="26" s="1"/>
  <c r="AD20" i="26" s="1"/>
  <c r="O19" i="27"/>
  <c r="N19" i="27"/>
  <c r="AB19" i="27"/>
  <c r="Z19" i="27"/>
  <c r="I19" i="27"/>
  <c r="G19" i="27"/>
  <c r="X19" i="27"/>
  <c r="V19" i="27"/>
  <c r="T19" i="27"/>
  <c r="S20" i="26"/>
  <c r="Q20" i="26"/>
  <c r="P20" i="26"/>
  <c r="N20" i="26"/>
  <c r="L20" i="26"/>
  <c r="U19" i="23"/>
  <c r="L19" i="23"/>
  <c r="I19" i="23"/>
  <c r="U20" i="26"/>
  <c r="D20" i="26" s="1"/>
  <c r="E20" i="26" s="1"/>
  <c r="Y19" i="27"/>
  <c r="W19" i="27"/>
  <c r="S19" i="27"/>
  <c r="M18" i="23"/>
  <c r="J18" i="23"/>
  <c r="G18" i="23"/>
  <c r="D18" i="23"/>
  <c r="E18" i="23" s="1"/>
  <c r="O18" i="27"/>
  <c r="N18" i="27"/>
  <c r="AB18" i="27"/>
  <c r="Z18" i="27"/>
  <c r="I18" i="27"/>
  <c r="G18" i="27"/>
  <c r="X18" i="27"/>
  <c r="V18" i="27"/>
  <c r="T18" i="27"/>
  <c r="I18" i="23"/>
  <c r="F18" i="23"/>
  <c r="W18" i="27"/>
  <c r="S18" i="27"/>
  <c r="V17" i="23"/>
  <c r="M17" i="23"/>
  <c r="J17" i="23"/>
  <c r="G17" i="23"/>
  <c r="AI18" i="26"/>
  <c r="AF18" i="26"/>
  <c r="Z18" i="26"/>
  <c r="AA18" i="26" s="1"/>
  <c r="AC18" i="26"/>
  <c r="AD18" i="26" s="1"/>
  <c r="O17" i="27"/>
  <c r="N17" i="27"/>
  <c r="AB17" i="27"/>
  <c r="Z17" i="27"/>
  <c r="I17" i="27"/>
  <c r="G17" i="27"/>
  <c r="X17" i="27"/>
  <c r="V17" i="27"/>
  <c r="T17" i="27"/>
  <c r="Q18" i="26"/>
  <c r="P18" i="26"/>
  <c r="L18" i="26"/>
  <c r="U17" i="23"/>
  <c r="F17" i="27"/>
  <c r="S17" i="27"/>
  <c r="V16" i="23"/>
  <c r="W16" i="23" s="1"/>
  <c r="M16" i="23"/>
  <c r="J16" i="23"/>
  <c r="G16" i="23"/>
  <c r="D16" i="23"/>
  <c r="E16" i="23" s="1"/>
  <c r="AI17" i="26"/>
  <c r="AF17" i="26"/>
  <c r="AD17" i="26"/>
  <c r="O16" i="27"/>
  <c r="N16" i="27"/>
  <c r="AB16" i="27"/>
  <c r="Z16" i="27"/>
  <c r="I16" i="27"/>
  <c r="G16" i="27"/>
  <c r="X16" i="27"/>
  <c r="V16" i="27"/>
  <c r="T16" i="27"/>
  <c r="S17" i="26"/>
  <c r="Q17" i="26"/>
  <c r="P17" i="26"/>
  <c r="N17" i="26"/>
  <c r="L17" i="26"/>
  <c r="L16" i="23"/>
  <c r="I16" i="23"/>
  <c r="Y16" i="27"/>
  <c r="F16" i="27"/>
  <c r="W16" i="27"/>
  <c r="S16" i="27"/>
  <c r="V15" i="23"/>
  <c r="W15" i="23" s="1"/>
  <c r="M15" i="23"/>
  <c r="J15" i="23"/>
  <c r="G15" i="23"/>
  <c r="D15" i="23"/>
  <c r="AI16" i="26"/>
  <c r="AF16" i="26"/>
  <c r="Z16" i="26"/>
  <c r="W16" i="26"/>
  <c r="AC16" i="26" s="1"/>
  <c r="AD16" i="26" s="1"/>
  <c r="O15" i="27"/>
  <c r="N15" i="27"/>
  <c r="AB15" i="27"/>
  <c r="Z15" i="27"/>
  <c r="I15" i="27"/>
  <c r="G15" i="27"/>
  <c r="X15" i="27"/>
  <c r="V15" i="27"/>
  <c r="T15" i="27"/>
  <c r="S16" i="26"/>
  <c r="Q16" i="26"/>
  <c r="P16" i="26"/>
  <c r="N16" i="26"/>
  <c r="L16" i="26"/>
  <c r="I15" i="23"/>
  <c r="F15" i="23"/>
  <c r="C15" i="23"/>
  <c r="AH16" i="26"/>
  <c r="F15" i="27"/>
  <c r="W15" i="27"/>
  <c r="S15" i="27"/>
  <c r="G14" i="23"/>
  <c r="D14" i="23"/>
  <c r="E14" i="23" s="1"/>
  <c r="AI15" i="26"/>
  <c r="AF15" i="26"/>
  <c r="Z15" i="26"/>
  <c r="W15" i="26"/>
  <c r="O14" i="27"/>
  <c r="N14" i="27"/>
  <c r="AB14" i="27"/>
  <c r="Z14" i="27"/>
  <c r="I14" i="27"/>
  <c r="G14" i="27"/>
  <c r="X14" i="27"/>
  <c r="V14" i="27"/>
  <c r="T14" i="27"/>
  <c r="S15" i="26"/>
  <c r="Q15" i="26"/>
  <c r="P15" i="26"/>
  <c r="L15" i="26"/>
  <c r="L14" i="23"/>
  <c r="I14" i="23"/>
  <c r="F14" i="23"/>
  <c r="C14" i="23"/>
  <c r="D15" i="26"/>
  <c r="E15" i="26" s="1"/>
  <c r="F14" i="27"/>
  <c r="W14" i="27"/>
  <c r="S14" i="27"/>
  <c r="V13" i="23"/>
  <c r="W13" i="23" s="1"/>
  <c r="J13" i="23"/>
  <c r="G13" i="23"/>
  <c r="D13" i="23"/>
  <c r="AI14" i="26"/>
  <c r="AF14" i="26"/>
  <c r="Z14" i="26"/>
  <c r="W14" i="26"/>
  <c r="AC14" i="26" s="1"/>
  <c r="AD14" i="26" s="1"/>
  <c r="O13" i="27"/>
  <c r="N13" i="27"/>
  <c r="AB13" i="27"/>
  <c r="Z13" i="27"/>
  <c r="AA13" i="27" s="1"/>
  <c r="I13" i="27"/>
  <c r="G13" i="27"/>
  <c r="X13" i="27"/>
  <c r="V13" i="27"/>
  <c r="T13" i="27"/>
  <c r="S14" i="26"/>
  <c r="Q14" i="26"/>
  <c r="P14" i="26"/>
  <c r="N14" i="26"/>
  <c r="L14" i="26"/>
  <c r="I13" i="23"/>
  <c r="F13" i="23"/>
  <c r="C13" i="23"/>
  <c r="F13" i="27"/>
  <c r="W13" i="27"/>
  <c r="S13" i="27"/>
  <c r="M12" i="23"/>
  <c r="J12" i="23"/>
  <c r="G12" i="23"/>
  <c r="AI13" i="26"/>
  <c r="AD13" i="26"/>
  <c r="O12" i="27"/>
  <c r="N12" i="27"/>
  <c r="AB12" i="27"/>
  <c r="Z12" i="27"/>
  <c r="AA12" i="27" s="1"/>
  <c r="I12" i="27"/>
  <c r="G12" i="27"/>
  <c r="X12" i="27"/>
  <c r="V12" i="27"/>
  <c r="T12" i="27"/>
  <c r="S13" i="26"/>
  <c r="Q13" i="26"/>
  <c r="P13" i="26"/>
  <c r="G11" i="20"/>
  <c r="D11" i="20"/>
  <c r="L12" i="23"/>
  <c r="I12" i="23"/>
  <c r="F12" i="23"/>
  <c r="AH13" i="26"/>
  <c r="Y13" i="26"/>
  <c r="P12" i="27"/>
  <c r="F12" i="27"/>
  <c r="W12" i="27"/>
  <c r="S12" i="27"/>
  <c r="M13" i="26"/>
  <c r="V11" i="23"/>
  <c r="W11" i="23" s="1"/>
  <c r="M11" i="23"/>
  <c r="J11" i="23"/>
  <c r="G11" i="23"/>
  <c r="D11" i="23"/>
  <c r="AI12" i="26"/>
  <c r="AF12" i="26"/>
  <c r="Z12" i="26"/>
  <c r="W12" i="26"/>
  <c r="AC12" i="26" s="1"/>
  <c r="AD12" i="26" s="1"/>
  <c r="O11" i="27"/>
  <c r="N11" i="27"/>
  <c r="AB11" i="27"/>
  <c r="Z11" i="27"/>
  <c r="AA11" i="27" s="1"/>
  <c r="I11" i="27"/>
  <c r="G11" i="27"/>
  <c r="X11" i="27"/>
  <c r="V11" i="27"/>
  <c r="T11" i="27"/>
  <c r="S12" i="26"/>
  <c r="Q12" i="26"/>
  <c r="P12" i="26"/>
  <c r="N12" i="26"/>
  <c r="L12" i="26"/>
  <c r="J10" i="20"/>
  <c r="H10" i="20"/>
  <c r="G10" i="20"/>
  <c r="E10" i="20"/>
  <c r="D10" i="20"/>
  <c r="I11" i="23"/>
  <c r="F11" i="23"/>
  <c r="C11" i="23"/>
  <c r="AH12" i="26"/>
  <c r="Y12" i="26"/>
  <c r="P11" i="27"/>
  <c r="F11" i="27"/>
  <c r="W11" i="27"/>
  <c r="S11" i="27"/>
  <c r="R12" i="26"/>
  <c r="H12" i="26" s="1"/>
  <c r="D12" i="26" s="1"/>
  <c r="E12" i="26" s="1"/>
  <c r="V10" i="23"/>
  <c r="M10" i="23"/>
  <c r="J10" i="23"/>
  <c r="G10" i="23"/>
  <c r="D10" i="23"/>
  <c r="O10" i="27"/>
  <c r="N10" i="27"/>
  <c r="AB10" i="27"/>
  <c r="Z10" i="27"/>
  <c r="I10" i="27"/>
  <c r="G10" i="27"/>
  <c r="X10" i="27"/>
  <c r="V10" i="27"/>
  <c r="T10" i="27"/>
  <c r="J9" i="20"/>
  <c r="J7" i="20" s="1"/>
  <c r="H9" i="20"/>
  <c r="G9" i="20"/>
  <c r="E9" i="20"/>
  <c r="D9" i="20"/>
  <c r="L10" i="23"/>
  <c r="I10" i="23"/>
  <c r="F10" i="23"/>
  <c r="C10" i="23"/>
  <c r="X11" i="26"/>
  <c r="P10" i="27"/>
  <c r="F10" i="27"/>
  <c r="W10" i="27"/>
  <c r="S10" i="27"/>
  <c r="R11" i="26"/>
  <c r="H11" i="26" s="1"/>
  <c r="E11" i="23" l="1"/>
  <c r="E21" i="23"/>
  <c r="W17" i="23"/>
  <c r="G7" i="20"/>
  <c r="E10" i="23"/>
  <c r="E13" i="23"/>
  <c r="E15" i="23"/>
  <c r="AC15" i="26"/>
  <c r="AD15" i="26" s="1"/>
  <c r="AD22" i="26"/>
  <c r="AS22" i="26"/>
  <c r="D11" i="26"/>
  <c r="I15" i="26"/>
  <c r="F15" i="26" s="1"/>
  <c r="G15" i="26" s="1"/>
  <c r="I20" i="26"/>
  <c r="F20" i="26" s="1"/>
  <c r="G20" i="26" s="1"/>
  <c r="I22" i="26"/>
  <c r="F22" i="26" s="1"/>
  <c r="G22" i="26" s="1"/>
  <c r="H13" i="26"/>
  <c r="D13" i="26" s="1"/>
  <c r="E13" i="26" s="1"/>
  <c r="X21" i="26"/>
  <c r="AC21" i="26"/>
  <c r="AD21" i="26" s="1"/>
  <c r="I21" i="26"/>
  <c r="F21" i="26" s="1"/>
  <c r="G21" i="26" s="1"/>
  <c r="I13" i="26"/>
  <c r="F13" i="26" s="1"/>
  <c r="I14" i="26"/>
  <c r="F14" i="26" s="1"/>
  <c r="G14" i="26" s="1"/>
  <c r="I12" i="26"/>
  <c r="F12" i="26" s="1"/>
  <c r="G12" i="26" s="1"/>
  <c r="I16" i="26"/>
  <c r="F16" i="26" s="1"/>
  <c r="G16" i="26" s="1"/>
  <c r="I17" i="26"/>
  <c r="F17" i="26" s="1"/>
  <c r="G17" i="26" s="1"/>
  <c r="I18" i="26"/>
  <c r="F18" i="26" s="1"/>
  <c r="G18" i="26" s="1"/>
  <c r="W9" i="26"/>
  <c r="Z9" i="26"/>
  <c r="M9" i="26"/>
  <c r="AD15" i="27"/>
  <c r="AD18" i="27"/>
  <c r="AD22" i="27"/>
  <c r="H20" i="27"/>
  <c r="AD14" i="27"/>
  <c r="E7" i="20"/>
  <c r="AD11" i="27"/>
  <c r="AE11" i="27" s="1"/>
  <c r="AD13" i="27"/>
  <c r="AD21" i="27"/>
  <c r="AD10" i="27"/>
  <c r="AD19" i="27"/>
  <c r="AD12" i="27"/>
  <c r="AD17" i="27"/>
  <c r="AD16" i="27"/>
  <c r="H19" i="23"/>
  <c r="AA17" i="26"/>
  <c r="U17" i="27"/>
  <c r="E22" i="27"/>
  <c r="H12" i="27"/>
  <c r="J11" i="26"/>
  <c r="AA17" i="27"/>
  <c r="H17" i="27"/>
  <c r="AA18" i="27"/>
  <c r="AA22" i="27"/>
  <c r="H13" i="23"/>
  <c r="H15" i="23"/>
  <c r="H16" i="23"/>
  <c r="N18" i="23"/>
  <c r="K18" i="23"/>
  <c r="K13" i="23"/>
  <c r="K15" i="23"/>
  <c r="K16" i="23"/>
  <c r="H12" i="23"/>
  <c r="N13" i="23"/>
  <c r="N15" i="23"/>
  <c r="N16" i="23"/>
  <c r="H18" i="23"/>
  <c r="M21" i="27"/>
  <c r="H21" i="27"/>
  <c r="M19" i="27"/>
  <c r="M18" i="27"/>
  <c r="J18" i="27"/>
  <c r="M17" i="27"/>
  <c r="M16" i="27"/>
  <c r="J16" i="27"/>
  <c r="M14" i="27"/>
  <c r="J14" i="27"/>
  <c r="E13" i="27"/>
  <c r="M13" i="27"/>
  <c r="H13" i="27"/>
  <c r="M12" i="27"/>
  <c r="AG12" i="26"/>
  <c r="M11" i="27"/>
  <c r="H11" i="27"/>
  <c r="M10" i="27"/>
  <c r="J10" i="27"/>
  <c r="H19" i="27"/>
  <c r="AG22" i="26"/>
  <c r="AA16" i="26"/>
  <c r="AG18" i="26"/>
  <c r="M15" i="27"/>
  <c r="M22" i="27"/>
  <c r="J22" i="27"/>
  <c r="E21" i="27"/>
  <c r="AA20" i="26"/>
  <c r="E17" i="27"/>
  <c r="AA15" i="26"/>
  <c r="AG14" i="26"/>
  <c r="AJ13" i="26"/>
  <c r="AA12" i="26"/>
  <c r="AJ11" i="26"/>
  <c r="AA10" i="27"/>
  <c r="H10" i="27"/>
  <c r="E10" i="27"/>
  <c r="AG11" i="26"/>
  <c r="U11" i="27"/>
  <c r="X12" i="26"/>
  <c r="AJ12" i="26"/>
  <c r="E12" i="27"/>
  <c r="AG13" i="26"/>
  <c r="U15" i="27"/>
  <c r="AA15" i="27"/>
  <c r="X16" i="26"/>
  <c r="AJ16" i="26"/>
  <c r="U19" i="27"/>
  <c r="X20" i="26"/>
  <c r="AJ20" i="26"/>
  <c r="U10" i="27"/>
  <c r="X13" i="26"/>
  <c r="E11" i="27"/>
  <c r="AA14" i="26"/>
  <c r="U14" i="27"/>
  <c r="X15" i="26"/>
  <c r="AJ15" i="26"/>
  <c r="H15" i="27"/>
  <c r="E15" i="27"/>
  <c r="AG16" i="26"/>
  <c r="U16" i="27"/>
  <c r="AA16" i="27"/>
  <c r="X17" i="26"/>
  <c r="AJ17" i="26"/>
  <c r="U18" i="27"/>
  <c r="E19" i="27"/>
  <c r="AG20" i="26"/>
  <c r="AA22" i="26"/>
  <c r="U22" i="27"/>
  <c r="U12" i="27"/>
  <c r="AA11" i="26"/>
  <c r="AA13" i="26"/>
  <c r="U13" i="27"/>
  <c r="X14" i="26"/>
  <c r="AJ14" i="26"/>
  <c r="H14" i="27"/>
  <c r="E14" i="27"/>
  <c r="AG15" i="26"/>
  <c r="H16" i="27"/>
  <c r="E16" i="27"/>
  <c r="AG17" i="26"/>
  <c r="X18" i="26"/>
  <c r="AJ18" i="26"/>
  <c r="H18" i="27"/>
  <c r="E18" i="27"/>
  <c r="U21" i="27"/>
  <c r="AA21" i="27"/>
  <c r="X22" i="26"/>
  <c r="AJ22" i="26"/>
  <c r="H22" i="27"/>
  <c r="K14" i="27"/>
  <c r="C15" i="20"/>
  <c r="C9" i="20"/>
  <c r="K17" i="27"/>
  <c r="C17" i="20"/>
  <c r="C16" i="20"/>
  <c r="C18" i="20"/>
  <c r="C19" i="20"/>
  <c r="C20" i="20"/>
  <c r="K21" i="27"/>
  <c r="C12" i="20"/>
  <c r="C10" i="20"/>
  <c r="C11" i="20"/>
  <c r="K19" i="27"/>
  <c r="K20" i="27"/>
  <c r="K13" i="27"/>
  <c r="K18" i="27"/>
  <c r="K15" i="27"/>
  <c r="K12" i="27"/>
  <c r="K16" i="27"/>
  <c r="K11" i="27"/>
  <c r="V9" i="23"/>
  <c r="M9" i="23"/>
  <c r="D9" i="23"/>
  <c r="O9" i="27"/>
  <c r="O8" i="27" s="1"/>
  <c r="N9" i="27"/>
  <c r="N8" i="27" s="1"/>
  <c r="AB9" i="27"/>
  <c r="AB8" i="27" s="1"/>
  <c r="Z9" i="27"/>
  <c r="I9" i="27"/>
  <c r="G9" i="27"/>
  <c r="X9" i="27"/>
  <c r="X8" i="27" s="1"/>
  <c r="V9" i="27"/>
  <c r="V8" i="27" s="1"/>
  <c r="T9" i="27"/>
  <c r="S9" i="26"/>
  <c r="Q9" i="26"/>
  <c r="P9" i="26"/>
  <c r="N9" i="26"/>
  <c r="H7" i="20"/>
  <c r="D7" i="20"/>
  <c r="L9" i="23"/>
  <c r="L8" i="23" s="1"/>
  <c r="Y10" i="26"/>
  <c r="C8" i="27"/>
  <c r="P9" i="27"/>
  <c r="Y8" i="27"/>
  <c r="W9" i="27"/>
  <c r="W8" i="27" s="1"/>
  <c r="S9" i="27"/>
  <c r="S8" i="27" s="1"/>
  <c r="V8" i="23" l="1"/>
  <c r="W9" i="23"/>
  <c r="I7" i="20"/>
  <c r="F7" i="20"/>
  <c r="C7" i="20"/>
  <c r="K7" i="20" s="1"/>
  <c r="G13" i="26"/>
  <c r="G11" i="26"/>
  <c r="E11" i="26"/>
  <c r="AC9" i="26"/>
  <c r="AD9" i="26" s="1"/>
  <c r="I8" i="27"/>
  <c r="Y9" i="26"/>
  <c r="J21" i="26"/>
  <c r="F8" i="27"/>
  <c r="AD9" i="27"/>
  <c r="L22" i="27"/>
  <c r="R10" i="26"/>
  <c r="U9" i="26"/>
  <c r="E9" i="23"/>
  <c r="AJ10" i="26"/>
  <c r="M9" i="27"/>
  <c r="M8" i="27" s="1"/>
  <c r="F9" i="23"/>
  <c r="F8" i="23" s="1"/>
  <c r="I9" i="23"/>
  <c r="I8" i="23" s="1"/>
  <c r="K20" i="20"/>
  <c r="F20" i="20"/>
  <c r="I20" i="20"/>
  <c r="F19" i="20"/>
  <c r="I19" i="20"/>
  <c r="K19" i="20"/>
  <c r="K18" i="20"/>
  <c r="I18" i="20"/>
  <c r="F18" i="20"/>
  <c r="I17" i="20"/>
  <c r="F17" i="20"/>
  <c r="K17" i="20"/>
  <c r="I16" i="20"/>
  <c r="K16" i="20"/>
  <c r="F16" i="20"/>
  <c r="F15" i="20"/>
  <c r="I15" i="20"/>
  <c r="K15" i="20"/>
  <c r="I13" i="20"/>
  <c r="F13" i="20"/>
  <c r="K13" i="20"/>
  <c r="K12" i="20"/>
  <c r="F12" i="20"/>
  <c r="I12" i="20"/>
  <c r="F11" i="20"/>
  <c r="I11" i="20"/>
  <c r="K11" i="20"/>
  <c r="K10" i="20"/>
  <c r="I10" i="20"/>
  <c r="F10" i="20"/>
  <c r="I9" i="20"/>
  <c r="F9" i="20"/>
  <c r="K9" i="20"/>
  <c r="J13" i="26"/>
  <c r="K10" i="27"/>
  <c r="J16" i="26"/>
  <c r="AI9" i="26"/>
  <c r="M8" i="23"/>
  <c r="N8" i="23" s="1"/>
  <c r="L12" i="27"/>
  <c r="L18" i="27"/>
  <c r="L13" i="27"/>
  <c r="L21" i="27"/>
  <c r="J17" i="26"/>
  <c r="J20" i="26"/>
  <c r="AA9" i="27"/>
  <c r="Z8" i="27"/>
  <c r="AA8" i="27" s="1"/>
  <c r="L16" i="27"/>
  <c r="G8" i="27"/>
  <c r="H9" i="27"/>
  <c r="D8" i="27"/>
  <c r="E9" i="27"/>
  <c r="AF9" i="26"/>
  <c r="D8" i="23"/>
  <c r="L20" i="27"/>
  <c r="L17" i="27"/>
  <c r="J22" i="26"/>
  <c r="J18" i="26"/>
  <c r="J14" i="26"/>
  <c r="J15" i="26"/>
  <c r="L9" i="26"/>
  <c r="I9" i="26" s="1"/>
  <c r="U9" i="27"/>
  <c r="T8" i="27"/>
  <c r="U8" i="27" s="1"/>
  <c r="J8" i="23"/>
  <c r="L11" i="27"/>
  <c r="AA10" i="26"/>
  <c r="G8" i="23"/>
  <c r="L15" i="27"/>
  <c r="L19" i="27"/>
  <c r="L14" i="27"/>
  <c r="K9" i="27"/>
  <c r="F9" i="26" l="1"/>
  <c r="O9" i="26"/>
  <c r="AA9" i="26"/>
  <c r="E8" i="27"/>
  <c r="X9" i="26"/>
  <c r="AE9" i="26"/>
  <c r="AG9" i="26" s="1"/>
  <c r="R9" i="26"/>
  <c r="L10" i="27"/>
  <c r="H8" i="27"/>
  <c r="X10" i="26"/>
  <c r="L9" i="27"/>
  <c r="AG10" i="26"/>
  <c r="H8" i="23"/>
  <c r="C8" i="23"/>
  <c r="E8" i="23" s="1"/>
  <c r="K8" i="23"/>
  <c r="AH9" i="26"/>
  <c r="AJ9" i="26" s="1"/>
  <c r="K14" i="20"/>
  <c r="I14" i="20"/>
  <c r="F14" i="20"/>
  <c r="J8" i="27"/>
  <c r="P8" i="27"/>
  <c r="Q8" i="27"/>
  <c r="K8" i="27"/>
  <c r="R8" i="27"/>
  <c r="L8" i="27" l="1"/>
  <c r="J12" i="26" l="1"/>
  <c r="U8" i="23" l="1"/>
  <c r="W8" i="23" s="1"/>
  <c r="G9" i="3" l="1"/>
  <c r="F9" i="3" s="1"/>
  <c r="K10" i="26" l="1"/>
  <c r="H10" i="26" s="1"/>
  <c r="D10" i="26" s="1"/>
  <c r="G10" i="26" l="1"/>
  <c r="E10" i="26"/>
  <c r="K9" i="26"/>
  <c r="J10" i="26"/>
  <c r="G81" i="3"/>
  <c r="F81" i="3" s="1"/>
  <c r="G74" i="3"/>
  <c r="F74" i="3" s="1"/>
  <c r="G87" i="3"/>
  <c r="F87" i="3" s="1"/>
  <c r="G77" i="3"/>
  <c r="F77" i="3" s="1"/>
  <c r="G84" i="3"/>
  <c r="F84" i="3" s="1"/>
  <c r="G83" i="3"/>
  <c r="F83" i="3" s="1"/>
  <c r="G75" i="3"/>
  <c r="F75" i="3" s="1"/>
  <c r="G86" i="3"/>
  <c r="F86" i="3" s="1"/>
  <c r="G78" i="3"/>
  <c r="F78" i="3" s="1"/>
  <c r="G73" i="3"/>
  <c r="F73" i="3" s="1"/>
  <c r="G85" i="3"/>
  <c r="F85" i="3" s="1"/>
  <c r="G82" i="3"/>
  <c r="F82" i="3" s="1"/>
  <c r="G79" i="3"/>
  <c r="F79" i="3" s="1"/>
  <c r="G80" i="3"/>
  <c r="F80" i="3" s="1"/>
  <c r="G76" i="3"/>
  <c r="F76" i="3" s="1"/>
  <c r="H9" i="26" l="1"/>
  <c r="J9" i="26" l="1"/>
  <c r="D9" i="26"/>
  <c r="G9" i="26" l="1"/>
  <c r="E9" i="26"/>
</calcChain>
</file>

<file path=xl/sharedStrings.xml><?xml version="1.0" encoding="utf-8"?>
<sst xmlns="http://schemas.openxmlformats.org/spreadsheetml/2006/main" count="1452" uniqueCount="446">
  <si>
    <t>№</t>
  </si>
  <si>
    <t>Бугун</t>
  </si>
  <si>
    <t>Жами</t>
  </si>
  <si>
    <t>Ижроси давом этаётган бандлар</t>
  </si>
  <si>
    <t>Бажарилган бандлар</t>
  </si>
  <si>
    <t>Ижро муддати етиб келмаган бандлар</t>
  </si>
  <si>
    <t>Ажратиладиган ер майдонлари</t>
  </si>
  <si>
    <t>Барпо этиладиган ёшларга оид объектлар сони</t>
  </si>
  <si>
    <t>АМАЛГА ОШИРИЛГАН ИШЛАР НАТИЖАЛАРИ</t>
  </si>
  <si>
    <t xml:space="preserve">Шундан, </t>
  </si>
  <si>
    <t>Ташкил этиладиган тўгараклар сони</t>
  </si>
  <si>
    <t>Ажратилади-ган компьютер жамланмалари сони</t>
  </si>
  <si>
    <t>Ажратилади-ган китоблар сони</t>
  </si>
  <si>
    <t>Маданият ва санъат йўналишида</t>
  </si>
  <si>
    <t>Спорт йўналишида</t>
  </si>
  <si>
    <t>IT йўналишида</t>
  </si>
  <si>
    <t>Китобхонлик йўналишида</t>
  </si>
  <si>
    <t>Саноат зоналари сони</t>
  </si>
  <si>
    <t>Тўгараклар сони</t>
  </si>
  <si>
    <t>Жалб этилган ёшлар сони</t>
  </si>
  <si>
    <t>Ажратилган мусиқа ва санъат инвентар ва жиҳозлари сони</t>
  </si>
  <si>
    <t>Ташкил этилган тадбирлар</t>
  </si>
  <si>
    <t>Ажратилган спорт инвентар ва жиҳозлари сони</t>
  </si>
  <si>
    <t>Ажратилган компьютер жамланмалари сони</t>
  </si>
  <si>
    <t>Ажратилган китоблар сони</t>
  </si>
  <si>
    <t>Туман (шаҳар)
номи</t>
  </si>
  <si>
    <t>ЁШЛАР ДАСТУРЛАРИ БАНДЛАРИ БАЖАРИЛИШИ</t>
  </si>
  <si>
    <t>Бажарилмаган бандлар</t>
  </si>
  <si>
    <t>Ишга тушириладиган лойиҳалар сони</t>
  </si>
  <si>
    <t>Яратиладиган иш ўринлари</t>
  </si>
  <si>
    <t>Уй-жойлар топшириладиган ёш оилалар сони</t>
  </si>
  <si>
    <t>Бандлик бошқармаси</t>
  </si>
  <si>
    <t>Шундан</t>
  </si>
  <si>
    <t>Марказий банк</t>
  </si>
  <si>
    <t>Қишлоқ хўжалиги бошқармаси</t>
  </si>
  <si>
    <t>МАСЪУЛЛАР</t>
  </si>
  <si>
    <t>Инвестиция бошқармаси</t>
  </si>
  <si>
    <t>ёшлар сони</t>
  </si>
  <si>
    <t>кредит миқдори 
(млн. сўм)</t>
  </si>
  <si>
    <t>ер майдони 
(га)</t>
  </si>
  <si>
    <t>Инвестиция бошқармаси ва иқтисодиёт бошқармаси</t>
  </si>
  <si>
    <t>шундан,</t>
  </si>
  <si>
    <r>
      <t xml:space="preserve">Ташкил этилган тўгараклар
</t>
    </r>
    <r>
      <rPr>
        <b/>
        <sz val="16"/>
        <color rgb="FFC00000"/>
        <rFont val="Arial Narrow"/>
        <family val="2"/>
        <charset val="204"/>
      </rPr>
      <t>(01.01.2021 йилдан)</t>
    </r>
  </si>
  <si>
    <r>
      <t xml:space="preserve">Жами
</t>
    </r>
    <r>
      <rPr>
        <sz val="16"/>
        <rFont val="Arial Narrow"/>
        <family val="2"/>
        <charset val="204"/>
      </rPr>
      <t>(01.01.2021 йилдан)</t>
    </r>
  </si>
  <si>
    <r>
      <t xml:space="preserve">Тадбирлар сони
</t>
    </r>
    <r>
      <rPr>
        <sz val="16"/>
        <rFont val="Arial Narrow"/>
        <family val="2"/>
        <charset val="204"/>
      </rPr>
      <t>(бугун)</t>
    </r>
  </si>
  <si>
    <r>
      <t xml:space="preserve">Ёшлар сони </t>
    </r>
    <r>
      <rPr>
        <sz val="16"/>
        <rFont val="Arial Narrow"/>
        <family val="2"/>
        <charset val="204"/>
      </rPr>
      <t>(бугун)</t>
    </r>
  </si>
  <si>
    <t>Спорт бошқармаси</t>
  </si>
  <si>
    <t>АКТ бошқармаси</t>
  </si>
  <si>
    <t>Маданият бошқармаси</t>
  </si>
  <si>
    <t>Қурилиш бошқармаси</t>
  </si>
  <si>
    <r>
      <t>"Ёшлар дастури"даги жами топшириқ (банд)лар сони
(</t>
    </r>
    <r>
      <rPr>
        <b/>
        <sz val="16"/>
        <color rgb="FFC00000"/>
        <rFont val="Arial"/>
        <family val="2"/>
        <charset val="204"/>
      </rPr>
      <t>1-чорак</t>
    </r>
    <r>
      <rPr>
        <b/>
        <sz val="16"/>
        <color theme="1"/>
        <rFont val="Arial"/>
        <family val="2"/>
        <charset val="204"/>
      </rPr>
      <t>)</t>
    </r>
  </si>
  <si>
    <r>
      <t xml:space="preserve">бўш иш ўринларига жойлаштириш ҳисобига </t>
    </r>
    <r>
      <rPr>
        <b/>
        <sz val="16"/>
        <color rgb="FFC00000"/>
        <rFont val="Arial"/>
        <family val="2"/>
        <charset val="204"/>
      </rPr>
      <t>(нафар)</t>
    </r>
  </si>
  <si>
    <r>
      <t xml:space="preserve">суммаси </t>
    </r>
    <r>
      <rPr>
        <b/>
        <sz val="16"/>
        <color rgb="FFC00000"/>
        <rFont val="Arial"/>
        <family val="2"/>
        <charset val="204"/>
      </rPr>
      <t>(млн.сўм)</t>
    </r>
  </si>
  <si>
    <t>Хокимнинг миграция бўйича масалаҳатчиси</t>
  </si>
  <si>
    <r>
      <t xml:space="preserve">вақтинча-лик жамоат ишларига </t>
    </r>
    <r>
      <rPr>
        <b/>
        <sz val="16"/>
        <rFont val="Arial"/>
        <family val="2"/>
        <charset val="204"/>
      </rPr>
      <t>жалб қилиш ҳисобига</t>
    </r>
    <r>
      <rPr>
        <b/>
        <sz val="16"/>
        <color rgb="FFC00000"/>
        <rFont val="Arial"/>
        <family val="2"/>
        <charset val="204"/>
      </rPr>
      <t xml:space="preserve"> (нафар)</t>
    </r>
  </si>
  <si>
    <r>
      <t xml:space="preserve">"Ёшлар дафтари"
га киритил
ган жами ёшлар сони
</t>
    </r>
    <r>
      <rPr>
        <b/>
        <sz val="16"/>
        <color rgb="FFC00000"/>
        <rFont val="Arial"/>
        <family val="2"/>
        <charset val="204"/>
      </rPr>
      <t>(нафар)</t>
    </r>
  </si>
  <si>
    <r>
      <t xml:space="preserve">Жами бандлигига кўмаклашиладиган ёшлар сони
</t>
    </r>
    <r>
      <rPr>
        <b/>
        <sz val="16"/>
        <color rgb="FFC00000"/>
        <rFont val="Arial"/>
        <family val="2"/>
        <charset val="204"/>
      </rPr>
      <t>(нафар)</t>
    </r>
  </si>
  <si>
    <r>
      <t>Ишга жойлаш-тириладиган ёшлар</t>
    </r>
    <r>
      <rPr>
        <b/>
        <sz val="16"/>
        <color rgb="FFC00000"/>
        <rFont val="Arial"/>
        <family val="2"/>
        <charset val="204"/>
      </rPr>
      <t xml:space="preserve"> (нафар)</t>
    </r>
  </si>
  <si>
    <r>
      <t xml:space="preserve">Ташкиллашти-рилган меҳнат миграцияси орқали иш билан таъминлаш
</t>
    </r>
    <r>
      <rPr>
        <b/>
        <sz val="16"/>
        <color rgb="FFC00000"/>
        <rFont val="Arial"/>
        <family val="2"/>
        <charset val="204"/>
      </rPr>
      <t>(нафар)</t>
    </r>
  </si>
  <si>
    <r>
      <t xml:space="preserve">"1+1" дастури асосида тадбиркор ва ҳунармандларга бириктириладиган ёшлар </t>
    </r>
    <r>
      <rPr>
        <b/>
        <sz val="16"/>
        <color rgb="FFC00000"/>
        <rFont val="Arial"/>
        <family val="2"/>
        <charset val="204"/>
      </rPr>
      <t>(нафар)</t>
    </r>
  </si>
  <si>
    <r>
      <t xml:space="preserve">Тадбиркор-ларга </t>
    </r>
    <r>
      <rPr>
        <b/>
        <sz val="16"/>
        <color rgb="FFC00000"/>
        <rFont val="Arial"/>
        <family val="2"/>
        <charset val="204"/>
      </rPr>
      <t>(нафар)</t>
    </r>
  </si>
  <si>
    <t>Тадбиркорлик учун кредит ажратиш</t>
  </si>
  <si>
    <t>Ёшлар тадбиркорлик
ва саноат зоналари</t>
  </si>
  <si>
    <t>Иқтисод бўйича 
1-ўринбосар</t>
  </si>
  <si>
    <r>
      <t xml:space="preserve">Жами бандлигига кўмаклашилган ёшлар сони
</t>
    </r>
    <r>
      <rPr>
        <b/>
        <sz val="16"/>
        <color rgb="FFC00000"/>
        <rFont val="Arial"/>
        <family val="2"/>
        <charset val="204"/>
      </rPr>
      <t>(нафар)</t>
    </r>
  </si>
  <si>
    <r>
      <t>Ишга жойлаш-тирилган ёшлар</t>
    </r>
    <r>
      <rPr>
        <b/>
        <sz val="16"/>
        <color rgb="FFC00000"/>
        <rFont val="Arial"/>
        <family val="2"/>
        <charset val="204"/>
      </rPr>
      <t xml:space="preserve"> (нафар)</t>
    </r>
  </si>
  <si>
    <r>
      <t xml:space="preserve">бўш иш ўринларига жойлаштириш ҳисобига
</t>
    </r>
    <r>
      <rPr>
        <b/>
        <sz val="16"/>
        <color rgb="FFC00000"/>
        <rFont val="Arial"/>
        <family val="2"/>
        <charset val="204"/>
      </rPr>
      <t>(нафар)</t>
    </r>
  </si>
  <si>
    <r>
      <rPr>
        <b/>
        <sz val="16"/>
        <color rgb="FFC00000"/>
        <rFont val="Arial"/>
        <family val="2"/>
        <charset val="204"/>
      </rPr>
      <t>Шундан,</t>
    </r>
    <r>
      <rPr>
        <b/>
        <sz val="16"/>
        <color theme="1"/>
        <rFont val="Arial"/>
        <family val="2"/>
        <charset val="204"/>
      </rPr>
      <t xml:space="preserve"> "Ёшлар дафтари"
даги ёшлар</t>
    </r>
  </si>
  <si>
    <r>
      <t xml:space="preserve">вақтинчалик жамоат ишларига </t>
    </r>
    <r>
      <rPr>
        <b/>
        <sz val="16"/>
        <rFont val="Arial"/>
        <family val="2"/>
        <charset val="204"/>
      </rPr>
      <t xml:space="preserve">жалб қилиш ҳисобига
</t>
    </r>
    <r>
      <rPr>
        <b/>
        <sz val="16"/>
        <color rgb="FFC00000"/>
        <rFont val="Arial"/>
        <family val="2"/>
        <charset val="204"/>
      </rPr>
      <t>(нафар)</t>
    </r>
  </si>
  <si>
    <t>ШТАБ (Ёшлар масаласи бўйича ўринбосар)</t>
  </si>
  <si>
    <t>Ҳокимнинг миграция бўйича масалаҳатчиси</t>
  </si>
  <si>
    <t>Савдо-саноат палатаси</t>
  </si>
  <si>
    <t>АОК  бошқармаси, Ёшлар ишлари агентлиги, Маънавият ва маърифат маркази</t>
  </si>
  <si>
    <t>Субсидиялар ажратиш орқали бандлигига кўмаклашилган ёшлар</t>
  </si>
  <si>
    <r>
      <t xml:space="preserve">Касб-ҳунарга ўқитиш орқали бандлигига кўмаклашиш
</t>
    </r>
    <r>
      <rPr>
        <b/>
        <sz val="16"/>
        <color rgb="FFC00000"/>
        <rFont val="Arial"/>
        <family val="2"/>
        <charset val="204"/>
      </rPr>
      <t>(нафар)</t>
    </r>
  </si>
  <si>
    <r>
      <t>суммаси</t>
    </r>
    <r>
      <rPr>
        <b/>
        <sz val="16"/>
        <color rgb="FFC00000"/>
        <rFont val="Arial"/>
        <family val="2"/>
        <charset val="204"/>
      </rPr>
      <t xml:space="preserve"> (млн.сўм)</t>
    </r>
  </si>
  <si>
    <r>
      <t xml:space="preserve">Тадбиркорларга бириктирилган ёшлар </t>
    </r>
    <r>
      <rPr>
        <b/>
        <sz val="16"/>
        <color rgb="FFC00000"/>
        <rFont val="Arial"/>
        <family val="2"/>
        <charset val="204"/>
      </rPr>
      <t>(нафар)</t>
    </r>
  </si>
  <si>
    <r>
      <rPr>
        <b/>
        <sz val="16"/>
        <color rgb="FFC00000"/>
        <rFont val="Arial"/>
        <family val="2"/>
        <charset val="204"/>
      </rPr>
      <t xml:space="preserve">Шундан, </t>
    </r>
    <r>
      <rPr>
        <b/>
        <sz val="16"/>
        <color theme="1"/>
        <rFont val="Arial"/>
        <family val="2"/>
        <charset val="204"/>
      </rPr>
      <t>"Ёшлар дафтари"
даги ёшлар</t>
    </r>
  </si>
  <si>
    <r>
      <rPr>
        <b/>
        <sz val="16"/>
        <color rgb="FFC00000"/>
        <rFont val="Arial"/>
        <family val="2"/>
        <charset val="204"/>
      </rPr>
      <t xml:space="preserve">Шундан,
</t>
    </r>
    <r>
      <rPr>
        <b/>
        <sz val="16"/>
        <color theme="1"/>
        <rFont val="Arial"/>
        <family val="2"/>
        <charset val="204"/>
      </rPr>
      <t>"Ёшлар дафтари"
даги ёшлар</t>
    </r>
  </si>
  <si>
    <r>
      <t xml:space="preserve">Ташкиллаштирилган меҳнат миграцияси орқали иш билан таъминлаш
</t>
    </r>
    <r>
      <rPr>
        <b/>
        <sz val="16"/>
        <color rgb="FFC00000"/>
        <rFont val="Arial"/>
        <family val="2"/>
        <charset val="204"/>
      </rPr>
      <t>(нафар)</t>
    </r>
  </si>
  <si>
    <r>
      <t xml:space="preserve">Тадбиркорликка ўқитилиб, сертификат берилган ёшлар
</t>
    </r>
    <r>
      <rPr>
        <b/>
        <sz val="16"/>
        <color rgb="FFC00000"/>
        <rFont val="Arial"/>
        <family val="2"/>
        <charset val="204"/>
      </rPr>
      <t>(нафар)</t>
    </r>
  </si>
  <si>
    <r>
      <t xml:space="preserve">Ҳунармандларга бириктирилган ёшлар
</t>
    </r>
    <r>
      <rPr>
        <b/>
        <sz val="16"/>
        <color rgb="FFC00000"/>
        <rFont val="Arial"/>
        <family val="2"/>
        <charset val="204"/>
      </rPr>
      <t>(нафар)</t>
    </r>
  </si>
  <si>
    <t>Тадбиркорлик учун ажратилган кредитлар</t>
  </si>
  <si>
    <t>Ажратилган ер майдонлари</t>
  </si>
  <si>
    <t>Ишга туширилган лойиҳалар сони</t>
  </si>
  <si>
    <t>Яратилган иш ўринлари</t>
  </si>
  <si>
    <r>
      <t>ижтимоий қўллаб қувватланган ёшлар</t>
    </r>
    <r>
      <rPr>
        <b/>
        <sz val="16"/>
        <color rgb="FFC00000"/>
        <rFont val="Arial"/>
        <family val="2"/>
        <charset val="204"/>
      </rPr>
      <t xml:space="preserve"> (нафар)</t>
    </r>
    <r>
      <rPr>
        <b/>
        <sz val="16"/>
        <color theme="1"/>
        <rFont val="Arial"/>
        <family val="2"/>
        <charset val="204"/>
      </rPr>
      <t xml:space="preserve">
</t>
    </r>
    <r>
      <rPr>
        <b/>
        <sz val="16"/>
        <color rgb="FFC00000"/>
        <rFont val="Arial"/>
        <family val="2"/>
        <charset val="204"/>
      </rPr>
      <t>(01.01.2021 йилдан)</t>
    </r>
  </si>
  <si>
    <r>
      <rPr>
        <b/>
        <sz val="16"/>
        <color rgb="FFC00000"/>
        <rFont val="Arial"/>
        <family val="2"/>
        <charset val="204"/>
      </rPr>
      <t>Ишга туширилган</t>
    </r>
    <r>
      <rPr>
        <b/>
        <sz val="16"/>
        <color theme="1"/>
        <rFont val="Arial"/>
        <family val="2"/>
        <charset val="204"/>
      </rPr>
      <t xml:space="preserve">
Ёшлар тадбиркорлик
ва саноат зоналари
</t>
    </r>
    <r>
      <rPr>
        <b/>
        <sz val="16"/>
        <color rgb="FFC00000"/>
        <rFont val="Arial"/>
        <family val="2"/>
        <charset val="204"/>
      </rPr>
      <t>(01.01.2021 йилдан)</t>
    </r>
  </si>
  <si>
    <t>Штаб</t>
  </si>
  <si>
    <t>Ажратиладиган инвентар ва жиҳозлар сони</t>
  </si>
  <si>
    <t>ДАСТУР АСОСИДА БЕЛГИЛАНГАН 2021 ЙИЛ 1-ЧОРАК РЕЖА КЎРСАТКИЧЛАРИ</t>
  </si>
  <si>
    <t>2-илова</t>
  </si>
  <si>
    <t>5-илова</t>
  </si>
  <si>
    <t>5б-илова</t>
  </si>
  <si>
    <t>5с-илова</t>
  </si>
  <si>
    <t>3-илова</t>
  </si>
  <si>
    <t>8-илова</t>
  </si>
  <si>
    <t>4-илова</t>
  </si>
  <si>
    <t>6-илова</t>
  </si>
  <si>
    <t>6а-илова</t>
  </si>
  <si>
    <t>5д-илова</t>
  </si>
  <si>
    <t>9-илова</t>
  </si>
  <si>
    <t>9а-илова</t>
  </si>
  <si>
    <r>
      <t xml:space="preserve">Жами
</t>
    </r>
    <r>
      <rPr>
        <sz val="16"/>
        <rFont val="Arial"/>
        <family val="2"/>
        <charset val="204"/>
      </rPr>
      <t>(01.01.2021 йилдан)</t>
    </r>
  </si>
  <si>
    <r>
      <t xml:space="preserve">Шундан, </t>
    </r>
    <r>
      <rPr>
        <sz val="16"/>
        <rFont val="Arial"/>
        <family val="2"/>
        <charset val="204"/>
      </rPr>
      <t>"Ёшлар дафтари"
даги ёшлар</t>
    </r>
  </si>
  <si>
    <t>04.03.2021 й.</t>
  </si>
  <si>
    <t>10а-илова</t>
  </si>
  <si>
    <t>10б-илова</t>
  </si>
  <si>
    <t>7-илова</t>
  </si>
  <si>
    <r>
      <t xml:space="preserve">Республикада </t>
    </r>
    <r>
      <rPr>
        <b/>
        <sz val="24"/>
        <color rgb="FFC00000"/>
        <rFont val="Arial"/>
        <family val="2"/>
        <charset val="204"/>
      </rPr>
      <t>2021 йил 1-чорак</t>
    </r>
    <r>
      <rPr>
        <sz val="24"/>
        <color rgb="FFC00000"/>
        <rFont val="Arial"/>
        <family val="2"/>
        <charset val="204"/>
      </rPr>
      <t xml:space="preserve"> </t>
    </r>
    <r>
      <rPr>
        <b/>
        <sz val="24"/>
        <color theme="1"/>
        <rFont val="Arial"/>
        <family val="2"/>
        <charset val="204"/>
      </rPr>
      <t xml:space="preserve">давомида "Ёшлар дастурлари" доирасида ёшларнинг бандлигини таъминлаш бўйича
</t>
    </r>
    <r>
      <rPr>
        <b/>
        <sz val="24"/>
        <color rgb="FFC00000"/>
        <rFont val="Arial"/>
        <family val="2"/>
        <charset val="204"/>
      </rPr>
      <t>СТАТИСТИК МАЪЛУМОТ</t>
    </r>
  </si>
  <si>
    <t>Ҳудуд номи</t>
  </si>
  <si>
    <t>Республика</t>
  </si>
  <si>
    <t>Қорақалпоғистон Республикаси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</si>
  <si>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</si>
  <si>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</si>
  <si>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</si>
  <si>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</si>
  <si>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</si>
  <si>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</si>
  <si>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</si>
  <si>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</si>
  <si>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</si>
  <si>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</si>
  <si>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Фарғона вилояти</t>
  </si>
  <si>
    <t>Хоразм вилояти</t>
  </si>
  <si>
    <t>Тошкент шаҳар</t>
  </si>
  <si>
    <t>Субсидиялар ажратиш орқали бандликка кўмаклашиш</t>
  </si>
  <si>
    <r>
      <t xml:space="preserve">Республикада </t>
    </r>
    <r>
      <rPr>
        <b/>
        <sz val="26"/>
        <color rgb="FFC00000"/>
        <rFont val="Arial Narrow"/>
        <family val="2"/>
        <charset val="204"/>
      </rPr>
      <t>2021 йил 1-чорак</t>
    </r>
    <r>
      <rPr>
        <sz val="26"/>
        <color rgb="FFC00000"/>
        <rFont val="Arial Narrow"/>
        <family val="2"/>
        <charset val="204"/>
      </rPr>
      <t xml:space="preserve"> </t>
    </r>
    <r>
      <rPr>
        <b/>
        <sz val="26"/>
        <color theme="1"/>
        <rFont val="Arial Narrow"/>
        <family val="2"/>
        <charset val="204"/>
      </rPr>
      <t xml:space="preserve">давомида "Ёшлар дастурлари" доирасида ёшларнинг бўш вақтини мазмунли ўтказиш бўйича
</t>
    </r>
    <r>
      <rPr>
        <b/>
        <sz val="26"/>
        <color rgb="FFC00000"/>
        <rFont val="Arial Narrow"/>
        <family val="2"/>
        <charset val="204"/>
      </rPr>
      <t>КУНЛИК СТАТИСТИК МАЪЛУМОТ</t>
    </r>
  </si>
  <si>
    <t>Режа</t>
  </si>
  <si>
    <t>режа</t>
  </si>
  <si>
    <t>Ҳудудлар номи</t>
  </si>
  <si>
    <t>компьютер жамланмалари</t>
  </si>
  <si>
    <t>спорт инвентар ва жиҳозлари</t>
  </si>
  <si>
    <t>китоблар</t>
  </si>
  <si>
    <t>мусиқа ва санъат йўналишида</t>
  </si>
  <si>
    <t>спорт йўналишида</t>
  </si>
  <si>
    <t>китобхонлик йўналишида</t>
  </si>
  <si>
    <t>Фоизда</t>
  </si>
  <si>
    <t>Ажратилган инвентар ва жихозлар ҳамда китоблар</t>
  </si>
  <si>
    <t>мусиқа ва санъат инвентар
ва жиҳозлари</t>
  </si>
  <si>
    <t>Тадбир сони</t>
  </si>
  <si>
    <t>Саноат зоналари</t>
  </si>
  <si>
    <t>Лойиҳалар</t>
  </si>
  <si>
    <t>Иш ўринлари</t>
  </si>
  <si>
    <t>Барпо этиладиган ёшларга оид объектлар</t>
  </si>
  <si>
    <r>
      <t xml:space="preserve">Ташкил этиладиган тўгараклар сони
</t>
    </r>
    <r>
      <rPr>
        <i/>
        <sz val="16"/>
        <color theme="1"/>
        <rFont val="Arial Narrow"/>
        <family val="2"/>
        <charset val="204"/>
      </rPr>
      <t xml:space="preserve">
(таълим муассасаларидаги тўгараклар ва IT марказлардаги ўқув курслари)</t>
    </r>
  </si>
  <si>
    <r>
      <t xml:space="preserve">Ташкил этилган тўгараклар
</t>
    </r>
    <r>
      <rPr>
        <b/>
        <sz val="16"/>
        <color rgb="FFC00000"/>
        <rFont val="Arial Narrow"/>
        <family val="2"/>
        <charset val="204"/>
      </rPr>
      <t xml:space="preserve">
</t>
    </r>
    <r>
      <rPr>
        <i/>
        <sz val="16"/>
        <rFont val="Arial Narrow"/>
        <family val="2"/>
        <charset val="204"/>
      </rPr>
      <t>(таълим муассасаларидаги тўгараклар ва IT марказлардаги ўқув курслари)</t>
    </r>
  </si>
  <si>
    <r>
      <t>Тўгараклар сони</t>
    </r>
    <r>
      <rPr>
        <i/>
        <sz val="16"/>
        <rFont val="Arial Narrow"/>
        <family val="2"/>
        <charset val="204"/>
      </rPr>
      <t xml:space="preserve">
(01.01.2021 йилдан)</t>
    </r>
  </si>
  <si>
    <r>
      <t xml:space="preserve">Жалб этилган ёшлар сони
</t>
    </r>
    <r>
      <rPr>
        <sz val="16"/>
        <color rgb="FFC00000"/>
        <rFont val="Arial Narrow"/>
        <family val="2"/>
        <charset val="204"/>
      </rPr>
      <t xml:space="preserve">
</t>
    </r>
    <r>
      <rPr>
        <i/>
        <sz val="16"/>
        <rFont val="Arial Narrow"/>
        <family val="2"/>
        <charset val="204"/>
      </rPr>
      <t>(01.01.2021 йилдан)</t>
    </r>
  </si>
  <si>
    <t>Ижроси</t>
  </si>
  <si>
    <t>Тўгараклар ташкил этиш</t>
  </si>
  <si>
    <t>Нукус шаҳри</t>
  </si>
  <si>
    <t>Амударё тумани</t>
  </si>
  <si>
    <t>Беруний тумани</t>
  </si>
  <si>
    <t>Бўзатов тумани</t>
  </si>
  <si>
    <t>Кегейли тумани</t>
  </si>
  <si>
    <t>Қонликўл тумани</t>
  </si>
  <si>
    <t>Қораўзак тумани</t>
  </si>
  <si>
    <t>Қўнғирот тумани</t>
  </si>
  <si>
    <t>Мўйноқ тумани</t>
  </si>
  <si>
    <t>Нукус тумани</t>
  </si>
  <si>
    <t>Тахиатош тумани</t>
  </si>
  <si>
    <t>Тахтакўпир тумани</t>
  </si>
  <si>
    <t>Тўрткўл тумани</t>
  </si>
  <si>
    <t>Хўжайли тумани</t>
  </si>
  <si>
    <t>Чимбой тумани</t>
  </si>
  <si>
    <t>Шўманай тумани</t>
  </si>
  <si>
    <t>Элликқалъа тумани</t>
  </si>
  <si>
    <r>
      <t xml:space="preserve">Ҳунармандларга </t>
    </r>
    <r>
      <rPr>
        <b/>
        <sz val="16"/>
        <color rgb="FFC00000"/>
        <rFont val="Arial"/>
        <family val="2"/>
        <charset val="204"/>
      </rPr>
      <t>(нафар)</t>
    </r>
  </si>
  <si>
    <r>
      <t xml:space="preserve">"Ёшлар дафтари"га киритилган ёшларни қўллаб қувватлаш учун шакллантирилган маблағ </t>
    </r>
    <r>
      <rPr>
        <b/>
        <sz val="16"/>
        <color rgb="FFC00000"/>
        <rFont val="Arial"/>
        <family val="2"/>
        <charset val="204"/>
      </rPr>
      <t>(млн.сўм)
(01.01.2021 йилдан)</t>
    </r>
  </si>
  <si>
    <t>Андижон шаҳар</t>
  </si>
  <si>
    <t>Хонобод шаҳар</t>
  </si>
  <si>
    <t>Андижон туман</t>
  </si>
  <si>
    <t>Асака туман</t>
  </si>
  <si>
    <t>Балиқчи туман</t>
  </si>
  <si>
    <t>Булоқбоши туман</t>
  </si>
  <si>
    <t>Бўстон туман</t>
  </si>
  <si>
    <t>Жалақудуқ туман</t>
  </si>
  <si>
    <t>Избоскан туман</t>
  </si>
  <si>
    <t>Марҳамат туман</t>
  </si>
  <si>
    <t>Олтинкўл туман</t>
  </si>
  <si>
    <t>Пахтаобод туман</t>
  </si>
  <si>
    <t>Улуғнор туман</t>
  </si>
  <si>
    <t>Хўжаобод туман</t>
  </si>
  <si>
    <t>Шаҳрихон туман</t>
  </si>
  <si>
    <t>Қўрғонтепа туман</t>
  </si>
  <si>
    <t xml:space="preserve">Бухоро шаҳар </t>
  </si>
  <si>
    <t xml:space="preserve">Когон шаҳар </t>
  </si>
  <si>
    <t>Бухоро туман</t>
  </si>
  <si>
    <t xml:space="preserve">Вобкент туман </t>
  </si>
  <si>
    <t xml:space="preserve">Жондор туман </t>
  </si>
  <si>
    <t xml:space="preserve">Когон туман </t>
  </si>
  <si>
    <t xml:space="preserve">Олот туман </t>
  </si>
  <si>
    <t xml:space="preserve">Пешкў туман </t>
  </si>
  <si>
    <t xml:space="preserve">Ромитан туман </t>
  </si>
  <si>
    <t xml:space="preserve">Шофиркон туман </t>
  </si>
  <si>
    <t xml:space="preserve">Қоракўл туман </t>
  </si>
  <si>
    <t xml:space="preserve">Қоровулбозор туман </t>
  </si>
  <si>
    <t>Ғиждувон туман бўлими</t>
  </si>
  <si>
    <t>Арнасой</t>
  </si>
  <si>
    <t>Бахмал</t>
  </si>
  <si>
    <t>Ғаллаорол</t>
  </si>
  <si>
    <t>Дўстлик</t>
  </si>
  <si>
    <t>Ш.Рашидов</t>
  </si>
  <si>
    <t>Зарбдор</t>
  </si>
  <si>
    <t>Зафаробод</t>
  </si>
  <si>
    <t>Зомин</t>
  </si>
  <si>
    <t>Мирзачўл</t>
  </si>
  <si>
    <t>Пахтакор</t>
  </si>
  <si>
    <t>Фориш</t>
  </si>
  <si>
    <t>Янгиобод</t>
  </si>
  <si>
    <t>Жиззах шаҳар</t>
  </si>
  <si>
    <t>Ғузор тумани</t>
  </si>
  <si>
    <t>Касби тумани</t>
  </si>
  <si>
    <t>Косон тумани</t>
  </si>
  <si>
    <t>Қамаши тумани</t>
  </si>
  <si>
    <t>Қарши тумани</t>
  </si>
  <si>
    <t>Миришкор тумани</t>
  </si>
  <si>
    <t>Муборак тумани</t>
  </si>
  <si>
    <t>Нишон тумани</t>
  </si>
  <si>
    <t>Чироқчи туман</t>
  </si>
  <si>
    <t>Яккабоғ туман</t>
  </si>
  <si>
    <t>Деҳқонобод тумани</t>
  </si>
  <si>
    <t>Шаҳрисабз шаҳар</t>
  </si>
  <si>
    <t>Шаҳрисабз тумани</t>
  </si>
  <si>
    <t>Қарши шаҳар</t>
  </si>
  <si>
    <t>Китоб  тумани</t>
  </si>
  <si>
    <t>Навоий ш</t>
  </si>
  <si>
    <t>Зарафшон ш</t>
  </si>
  <si>
    <t>Ғазғон ш</t>
  </si>
  <si>
    <t>Кармана т</t>
  </si>
  <si>
    <t>Навбаҳор т</t>
  </si>
  <si>
    <t>Қизилтепа т</t>
  </si>
  <si>
    <t>Конимех т</t>
  </si>
  <si>
    <t>Нурота т</t>
  </si>
  <si>
    <t>Хатирчи т</t>
  </si>
  <si>
    <t>Учқудуқ т</t>
  </si>
  <si>
    <t>Томди т</t>
  </si>
  <si>
    <t>Самарқанд шаҳар</t>
  </si>
  <si>
    <t xml:space="preserve">Каттақўрғон шаҳар </t>
  </si>
  <si>
    <t>Булунғур туман</t>
  </si>
  <si>
    <t>Жомбой туман</t>
  </si>
  <si>
    <t>Иштихон тумани</t>
  </si>
  <si>
    <t>Каттақўрғон туман</t>
  </si>
  <si>
    <t>Нарпай туман</t>
  </si>
  <si>
    <t>Нуробод туман</t>
  </si>
  <si>
    <t>Оқдарё туман</t>
  </si>
  <si>
    <t>Пастдарғом туман</t>
  </si>
  <si>
    <t>Пахтачи туман</t>
  </si>
  <si>
    <t>Пайариқ туман</t>
  </si>
  <si>
    <t>Самарқанд туман</t>
  </si>
  <si>
    <t>Тойлоқ туман</t>
  </si>
  <si>
    <t>Ургут туман</t>
  </si>
  <si>
    <t>Қўшработ туман</t>
  </si>
  <si>
    <t>Боёвут тумани</t>
  </si>
  <si>
    <t>Гулистон тумани</t>
  </si>
  <si>
    <t>Мирзаобод тумани</t>
  </si>
  <si>
    <t>Оқолтин тумани</t>
  </si>
  <si>
    <t>Сайхунобод тумани</t>
  </si>
  <si>
    <t>Сардоба тумани</t>
  </si>
  <si>
    <t>Сирдарё тумани</t>
  </si>
  <si>
    <t>Ховос тумани</t>
  </si>
  <si>
    <t>Гулистон шаҳар</t>
  </si>
  <si>
    <t>Ширин шаҳар</t>
  </si>
  <si>
    <t>Янгиер шаҳар</t>
  </si>
  <si>
    <t>Ангрен шаҳар</t>
  </si>
  <si>
    <t>Бекобод шаҳар</t>
  </si>
  <si>
    <t>Нурафшон шаҳар</t>
  </si>
  <si>
    <t>Охангарон шаҳар</t>
  </si>
  <si>
    <t>Олмалиқ шаҳар</t>
  </si>
  <si>
    <t>Чирчиқ шаҳар</t>
  </si>
  <si>
    <t>Янгийўл шаҳар</t>
  </si>
  <si>
    <t>Бўстонлиқ туман</t>
  </si>
  <si>
    <t>Бекобод туман</t>
  </si>
  <si>
    <t>Бўка туман</t>
  </si>
  <si>
    <t>Загиота туман</t>
  </si>
  <si>
    <t>Охангарон туман</t>
  </si>
  <si>
    <t>Пискент туман</t>
  </si>
  <si>
    <t>Паркент туман</t>
  </si>
  <si>
    <t>Оққўрғон туман</t>
  </si>
  <si>
    <t>Тошкент туман</t>
  </si>
  <si>
    <t>Чиноз туман</t>
  </si>
  <si>
    <t>Юқори Чирчиқ туман</t>
  </si>
  <si>
    <t>Янгийўл туман</t>
  </si>
  <si>
    <t>Ўрта Чирчиқ туман</t>
  </si>
  <si>
    <t>Қуйи Чирчиқ туман</t>
  </si>
  <si>
    <t>Қибрай туман</t>
  </si>
  <si>
    <t>Фарғона шаҳар</t>
  </si>
  <si>
    <t>Қўқон шаҳар</t>
  </si>
  <si>
    <t>Марғилон шаҳар</t>
  </si>
  <si>
    <t>Қувасой шаҳар</t>
  </si>
  <si>
    <t>Олтиариқ тумани</t>
  </si>
  <si>
    <t>Бағдод тумани</t>
  </si>
  <si>
    <t>Бешариқ тумани</t>
  </si>
  <si>
    <t>Бувайда тумани</t>
  </si>
  <si>
    <t>Данғара тумани</t>
  </si>
  <si>
    <t>Фарғона тумани</t>
  </si>
  <si>
    <t>Фурқат тумани</t>
  </si>
  <si>
    <t>Қўштепа тумани</t>
  </si>
  <si>
    <t>Қува тумани</t>
  </si>
  <si>
    <t>Риштон тумани</t>
  </si>
  <si>
    <t>Сўх тумани</t>
  </si>
  <si>
    <t>Тошлоқ тумани</t>
  </si>
  <si>
    <t>Учкўприк тумани</t>
  </si>
  <si>
    <t>Ўзбекистон тумани</t>
  </si>
  <si>
    <t>Ёзёвон тумани</t>
  </si>
  <si>
    <t>Боғот туман</t>
  </si>
  <si>
    <t>Гурлан туман</t>
  </si>
  <si>
    <t>Қўшкўпир туман</t>
  </si>
  <si>
    <t>Урганч туман</t>
  </si>
  <si>
    <t>Хива туман</t>
  </si>
  <si>
    <t>Хонқа туман</t>
  </si>
  <si>
    <t>Тупроққалъа туман</t>
  </si>
  <si>
    <t>Ҳазорасп туман</t>
  </si>
  <si>
    <t>Шовот туман</t>
  </si>
  <si>
    <t>Янгиариқ туман</t>
  </si>
  <si>
    <t>Янгибозор туман</t>
  </si>
  <si>
    <t>Хива шаҳар</t>
  </si>
  <si>
    <t>Урганч шаҳар</t>
  </si>
  <si>
    <t>Боғдод тумани</t>
  </si>
  <si>
    <t>Сўҳ тумани</t>
  </si>
  <si>
    <t>Ангор тумани</t>
  </si>
  <si>
    <t>Бандихон тумани</t>
  </si>
  <si>
    <t>Бойсун тумани</t>
  </si>
  <si>
    <t>Денов тумани</t>
  </si>
  <si>
    <t>Жарқўрғон тумани</t>
  </si>
  <si>
    <t>Қизириқ тумани</t>
  </si>
  <si>
    <t>Қумқўрғон тумани</t>
  </si>
  <si>
    <t>Музробот тумани</t>
  </si>
  <si>
    <t>Олтинсой тумани</t>
  </si>
  <si>
    <t>Сариосиё тумани</t>
  </si>
  <si>
    <t>Термиз тумани</t>
  </si>
  <si>
    <t>Термиз шаҳар</t>
  </si>
  <si>
    <t>Узун тумани</t>
  </si>
  <si>
    <t>Шеробод тумани</t>
  </si>
  <si>
    <t>Шўрчи тумани</t>
  </si>
  <si>
    <r>
      <t xml:space="preserve">бўш иш ўринларига жойлаштириш ҳисобига
</t>
    </r>
    <r>
      <rPr>
        <b/>
        <sz val="20"/>
        <color rgb="FFC00000"/>
        <rFont val="Arial Narrow"/>
        <family val="2"/>
        <charset val="204"/>
      </rPr>
      <t>(нафар)</t>
    </r>
  </si>
  <si>
    <r>
      <t xml:space="preserve">корхоналар фаолиятини қайта тиклаш ҳисобига </t>
    </r>
    <r>
      <rPr>
        <b/>
        <sz val="20"/>
        <color rgb="FFC00000"/>
        <rFont val="Arial Narrow"/>
        <family val="2"/>
        <charset val="204"/>
      </rPr>
      <t>(нафар)</t>
    </r>
  </si>
  <si>
    <r>
      <t xml:space="preserve">вақтинчалик жамоат ишларига </t>
    </r>
    <r>
      <rPr>
        <b/>
        <sz val="20"/>
        <rFont val="Arial Narrow"/>
        <family val="2"/>
        <charset val="204"/>
      </rPr>
      <t xml:space="preserve">жалб қилиш ҳисобига
</t>
    </r>
    <r>
      <rPr>
        <b/>
        <sz val="20"/>
        <color rgb="FFC00000"/>
        <rFont val="Arial Narrow"/>
        <family val="2"/>
        <charset val="204"/>
      </rPr>
      <t>(нафар)</t>
    </r>
  </si>
  <si>
    <r>
      <t>"Ёшлар дастури"даги жами топшириқ (банд)лар сони
(</t>
    </r>
    <r>
      <rPr>
        <b/>
        <sz val="20"/>
        <color rgb="FFC00000"/>
        <rFont val="Arial Narrow"/>
        <family val="2"/>
        <charset val="204"/>
      </rPr>
      <t>1-чорак</t>
    </r>
    <r>
      <rPr>
        <b/>
        <sz val="20"/>
        <color theme="1"/>
        <rFont val="Arial Narrow"/>
        <family val="2"/>
        <charset val="204"/>
      </rPr>
      <t>)</t>
    </r>
  </si>
  <si>
    <r>
      <rPr>
        <b/>
        <sz val="28"/>
        <color rgb="FF0070C0"/>
        <rFont val="Arial Narrow"/>
        <family val="2"/>
        <charset val="204"/>
      </rPr>
      <t>"Ёшлар дастурлари" доирасида 2021 йил 1-чорак</t>
    </r>
    <r>
      <rPr>
        <sz val="28"/>
        <color rgb="FF0070C0"/>
        <rFont val="Arial Narrow"/>
        <family val="2"/>
        <charset val="204"/>
      </rPr>
      <t xml:space="preserve"> </t>
    </r>
    <r>
      <rPr>
        <b/>
        <sz val="28"/>
        <color rgb="FF0070C0"/>
        <rFont val="Arial Narrow"/>
        <family val="2"/>
        <charset val="204"/>
      </rPr>
      <t xml:space="preserve">давомида </t>
    </r>
    <r>
      <rPr>
        <b/>
        <sz val="28"/>
        <color rgb="FFC00000"/>
        <rFont val="Arial Narrow"/>
        <family val="2"/>
        <charset val="204"/>
      </rPr>
      <t>ёшларга оид объектлар</t>
    </r>
    <r>
      <rPr>
        <b/>
        <sz val="28"/>
        <color rgb="FF0070C0"/>
        <rFont val="Arial Narrow"/>
        <family val="2"/>
        <charset val="204"/>
      </rPr>
      <t>нинг барпо этилиши бўйича</t>
    </r>
    <r>
      <rPr>
        <b/>
        <sz val="28"/>
        <color theme="1"/>
        <rFont val="Arial Narrow"/>
        <family val="2"/>
        <charset val="204"/>
      </rPr>
      <t xml:space="preserve">
</t>
    </r>
    <r>
      <rPr>
        <b/>
        <sz val="28"/>
        <color rgb="FFC00000"/>
        <rFont val="Arial Narrow"/>
        <family val="2"/>
        <charset val="204"/>
      </rPr>
      <t>СТАТИСТИК МАЪЛУМОТ</t>
    </r>
  </si>
  <si>
    <t>Бектемир</t>
  </si>
  <si>
    <t>Мирзо Улуғбек</t>
  </si>
  <si>
    <t xml:space="preserve">Миробод </t>
  </si>
  <si>
    <t>Олмазор</t>
  </si>
  <si>
    <t>Сергели</t>
  </si>
  <si>
    <t>Учтепа</t>
  </si>
  <si>
    <t>Чилонзор</t>
  </si>
  <si>
    <t>Шайхонтоҳур</t>
  </si>
  <si>
    <t>Юнусобод</t>
  </si>
  <si>
    <t>Яшнобод</t>
  </si>
  <si>
    <t>Яккасарой</t>
  </si>
  <si>
    <t>Наманган шаҳар</t>
  </si>
  <si>
    <t>Мингбулоқ т</t>
  </si>
  <si>
    <t>Косонсой т</t>
  </si>
  <si>
    <t>Наманган т</t>
  </si>
  <si>
    <t xml:space="preserve">Норин туман </t>
  </si>
  <si>
    <t>Поп т</t>
  </si>
  <si>
    <t>Тўрақўрғон т</t>
  </si>
  <si>
    <t>Уйчи т</t>
  </si>
  <si>
    <t>Учқўрғон т</t>
  </si>
  <si>
    <t>Чортоқ т</t>
  </si>
  <si>
    <t>Чуст т</t>
  </si>
  <si>
    <t xml:space="preserve">Янгиқўрғон </t>
  </si>
  <si>
    <t>Наманган ш</t>
  </si>
  <si>
    <t>Норин т</t>
  </si>
  <si>
    <t>Янгиқўрғон т</t>
  </si>
  <si>
    <t>ижтимоий қўллаб қувватланадиганлар (нафар)</t>
  </si>
  <si>
    <t>"Ёшлар дафтари"га киритилган ёшларни қўллаб қувватлаш учун маблағ шакллантириш (млн.сўм)</t>
  </si>
  <si>
    <t>Давлатобод т</t>
  </si>
  <si>
    <t>Тўгарак сони режаси</t>
  </si>
  <si>
    <t>Жалб этиладиган ёшлар режаси</t>
  </si>
  <si>
    <t>4-жадвал</t>
  </si>
  <si>
    <t>3-жадвал</t>
  </si>
  <si>
    <t>1-жадвал</t>
  </si>
  <si>
    <t>Давлатобод</t>
  </si>
  <si>
    <t>Бажарил-маган бандлар</t>
  </si>
  <si>
    <r>
      <t xml:space="preserve">ёшлар сони
</t>
    </r>
    <r>
      <rPr>
        <b/>
        <sz val="28"/>
        <color rgb="FFC00000"/>
        <rFont val="Arial Narrow"/>
        <family val="2"/>
        <charset val="204"/>
      </rPr>
      <t>(нафар)</t>
    </r>
  </si>
  <si>
    <r>
      <t xml:space="preserve">Касб-ҳунарга ўқитиш орқали бандлигига кўмаклашиш
</t>
    </r>
    <r>
      <rPr>
        <b/>
        <sz val="28"/>
        <color rgb="FFC00000"/>
        <rFont val="Arial Narrow"/>
        <family val="2"/>
        <charset val="204"/>
      </rPr>
      <t>(нафар)</t>
    </r>
  </si>
  <si>
    <r>
      <t xml:space="preserve">"1+1" дастури асосида тадбиркор ва ҳунармандларга бириктириладиган ёшлар </t>
    </r>
    <r>
      <rPr>
        <b/>
        <sz val="28"/>
        <color rgb="FFC00000"/>
        <rFont val="Arial Narrow"/>
        <family val="2"/>
        <charset val="204"/>
      </rPr>
      <t>(нафар)</t>
    </r>
  </si>
  <si>
    <r>
      <t xml:space="preserve">Субсидиялар ажратиш орқали бандлигига кўмаклашилган
ёшлар </t>
    </r>
    <r>
      <rPr>
        <b/>
        <sz val="28"/>
        <color rgb="FFC00000"/>
        <rFont val="Arial Narrow"/>
        <family val="2"/>
        <charset val="204"/>
      </rPr>
      <t>(нафар)</t>
    </r>
  </si>
  <si>
    <r>
      <t xml:space="preserve">Ташкиллаштирилган меҳнат миграцияси орқали иш билан таъминлаш
</t>
    </r>
    <r>
      <rPr>
        <b/>
        <sz val="28"/>
        <color rgb="FFC00000"/>
        <rFont val="Arial Narrow"/>
        <family val="2"/>
        <charset val="204"/>
      </rPr>
      <t>(нафар)</t>
    </r>
  </si>
  <si>
    <r>
      <t xml:space="preserve">Тадбиркорларга бириктирилган ёшлар </t>
    </r>
    <r>
      <rPr>
        <b/>
        <sz val="28"/>
        <color rgb="FFC00000"/>
        <rFont val="Arial Narrow"/>
        <family val="2"/>
        <charset val="204"/>
      </rPr>
      <t>(нафар)</t>
    </r>
  </si>
  <si>
    <r>
      <t xml:space="preserve">Ҳунармандларга бириктирилган ёшлар
</t>
    </r>
    <r>
      <rPr>
        <b/>
        <sz val="28"/>
        <color rgb="FFC00000"/>
        <rFont val="Arial Narrow"/>
        <family val="2"/>
        <charset val="204"/>
      </rPr>
      <t>(нафар)</t>
    </r>
  </si>
  <si>
    <r>
      <t>суммаси</t>
    </r>
    <r>
      <rPr>
        <b/>
        <sz val="28"/>
        <color rgb="FFC00000"/>
        <rFont val="Arial Narrow"/>
        <family val="2"/>
        <charset val="204"/>
      </rPr>
      <t xml:space="preserve"> (млн.сўм)</t>
    </r>
  </si>
  <si>
    <r>
      <t xml:space="preserve">Шундан, </t>
    </r>
    <r>
      <rPr>
        <b/>
        <sz val="28"/>
        <rFont val="Arial Narrow"/>
        <family val="2"/>
        <charset val="204"/>
      </rPr>
      <t>"Ёшлар дафтари"
даги ёшлар</t>
    </r>
  </si>
  <si>
    <r>
      <rPr>
        <b/>
        <sz val="24"/>
        <color rgb="FF0070C0"/>
        <rFont val="Arial Narrow"/>
        <family val="2"/>
        <charset val="204"/>
      </rPr>
      <t>"Ёшлар дастурлари"да</t>
    </r>
    <r>
      <rPr>
        <b/>
        <sz val="24"/>
        <rFont val="Arial Narrow"/>
        <family val="2"/>
        <charset val="204"/>
      </rPr>
      <t xml:space="preserve"> </t>
    </r>
    <r>
      <rPr>
        <b/>
        <sz val="24"/>
        <color rgb="FF0070C0"/>
        <rFont val="Arial Narrow"/>
        <family val="2"/>
        <charset val="204"/>
      </rPr>
      <t xml:space="preserve"> 2021 йил 1-чорак</t>
    </r>
    <r>
      <rPr>
        <b/>
        <sz val="24"/>
        <rFont val="Arial Narrow"/>
        <family val="2"/>
        <charset val="204"/>
      </rPr>
      <t xml:space="preserve"> </t>
    </r>
    <r>
      <rPr>
        <b/>
        <sz val="24"/>
        <color rgb="FF0070C0"/>
        <rFont val="Arial Narrow"/>
        <family val="2"/>
        <charset val="204"/>
      </rPr>
      <t xml:space="preserve">учун белгиланган </t>
    </r>
    <r>
      <rPr>
        <b/>
        <sz val="24"/>
        <color rgb="FFC00000"/>
        <rFont val="Arial Narrow"/>
        <family val="2"/>
        <charset val="204"/>
      </rPr>
      <t>топшириқ (банд)ларнинг бажарилиши</t>
    </r>
    <r>
      <rPr>
        <b/>
        <sz val="24"/>
        <color rgb="FF0070C0"/>
        <rFont val="Arial Narrow"/>
        <family val="2"/>
        <charset val="204"/>
      </rPr>
      <t xml:space="preserve"> юзасидан</t>
    </r>
    <r>
      <rPr>
        <b/>
        <sz val="24"/>
        <color theme="1"/>
        <rFont val="Arial Narrow"/>
        <family val="2"/>
        <charset val="204"/>
      </rPr>
      <t xml:space="preserve">
</t>
    </r>
    <r>
      <rPr>
        <b/>
        <sz val="24"/>
        <color rgb="FFC00000"/>
        <rFont val="Arial Narrow"/>
        <family val="2"/>
        <charset val="204"/>
      </rPr>
      <t>ТЕЗКОР МАЪЛУМОТ</t>
    </r>
  </si>
  <si>
    <r>
      <rPr>
        <b/>
        <sz val="36"/>
        <color rgb="FF0070C0"/>
        <rFont val="Arial Narrow"/>
        <family val="2"/>
        <charset val="204"/>
      </rPr>
      <t xml:space="preserve">"Ёшлар дастурлари" доирасида 2021 йил 1-чорак давомида ёшларни </t>
    </r>
    <r>
      <rPr>
        <b/>
        <sz val="36"/>
        <color rgb="FFC00000"/>
        <rFont val="Arial Narrow"/>
        <family val="2"/>
        <charset val="204"/>
      </rPr>
      <t xml:space="preserve">иш билан таъминлаш, кредит </t>
    </r>
    <r>
      <rPr>
        <b/>
        <sz val="36"/>
        <color rgb="FF0070C0"/>
        <rFont val="Arial Narrow"/>
        <family val="2"/>
        <charset val="204"/>
      </rPr>
      <t xml:space="preserve">ва </t>
    </r>
    <r>
      <rPr>
        <b/>
        <sz val="36"/>
        <color rgb="FFC00000"/>
        <rFont val="Arial Narrow"/>
        <family val="2"/>
        <charset val="204"/>
      </rPr>
      <t>ер ажратиш</t>
    </r>
    <r>
      <rPr>
        <b/>
        <sz val="36"/>
        <color rgb="FF0070C0"/>
        <rFont val="Arial Narrow"/>
        <family val="2"/>
        <charset val="204"/>
      </rPr>
      <t xml:space="preserve"> бўйича</t>
    </r>
    <r>
      <rPr>
        <b/>
        <sz val="36"/>
        <color theme="1"/>
        <rFont val="Arial Narrow"/>
        <family val="2"/>
        <charset val="204"/>
      </rPr>
      <t xml:space="preserve">
</t>
    </r>
    <r>
      <rPr>
        <b/>
        <sz val="36"/>
        <color rgb="FFC00000"/>
        <rFont val="Arial Narrow"/>
        <family val="2"/>
        <charset val="204"/>
      </rPr>
      <t>ТЕЗКОР МАЪЛУМОТ</t>
    </r>
  </si>
  <si>
    <r>
      <rPr>
        <b/>
        <sz val="36"/>
        <color rgb="FF0070C0"/>
        <rFont val="Arial Narrow"/>
        <family val="2"/>
        <charset val="204"/>
      </rPr>
      <t>"Ёшлар дастурлари" доирасида 2021 йил 1-чорак</t>
    </r>
    <r>
      <rPr>
        <sz val="36"/>
        <color rgb="FF0070C0"/>
        <rFont val="Arial Narrow"/>
        <family val="2"/>
        <charset val="204"/>
      </rPr>
      <t xml:space="preserve"> </t>
    </r>
    <r>
      <rPr>
        <b/>
        <sz val="36"/>
        <color rgb="FF0070C0"/>
        <rFont val="Arial Narrow"/>
        <family val="2"/>
        <charset val="204"/>
      </rPr>
      <t xml:space="preserve">давомида </t>
    </r>
    <r>
      <rPr>
        <b/>
        <sz val="36"/>
        <color rgb="FFC00000"/>
        <rFont val="Arial Narrow"/>
        <family val="2"/>
        <charset val="204"/>
      </rPr>
      <t xml:space="preserve">ёшларнинг бўш вақтини мазмунли ўтказиш </t>
    </r>
    <r>
      <rPr>
        <b/>
        <sz val="36"/>
        <color rgb="FF0070C0"/>
        <rFont val="Arial Narrow"/>
        <family val="2"/>
        <charset val="204"/>
      </rPr>
      <t xml:space="preserve">бўйича
</t>
    </r>
    <r>
      <rPr>
        <b/>
        <sz val="36"/>
        <color rgb="FFC00000"/>
        <rFont val="Arial Narrow"/>
        <family val="2"/>
        <charset val="204"/>
      </rPr>
      <t xml:space="preserve"> ТЕЗКОР МАЪЛУМОТ</t>
    </r>
  </si>
  <si>
    <r>
      <t xml:space="preserve">Ташкил этилган тадбирлар
</t>
    </r>
    <r>
      <rPr>
        <b/>
        <sz val="26"/>
        <rFont val="Arial Narrow"/>
        <family val="2"/>
        <charset val="204"/>
      </rPr>
      <t>(бугун)</t>
    </r>
  </si>
  <si>
    <r>
      <t xml:space="preserve">IT йўналишида 
</t>
    </r>
    <r>
      <rPr>
        <i/>
        <sz val="26"/>
        <color theme="1"/>
        <rFont val="Arial Narrow"/>
        <family val="2"/>
        <charset val="204"/>
      </rPr>
      <t>(таълим муассасаларидаги тўгараклар ва IT марказлардаги ўқув курслари)</t>
    </r>
  </si>
  <si>
    <t>Тўгараклар бўйича</t>
  </si>
  <si>
    <r>
      <rPr>
        <b/>
        <sz val="36"/>
        <color rgb="FFC00000"/>
        <rFont val="Arial Narrow"/>
        <family val="2"/>
        <charset val="204"/>
      </rPr>
      <t xml:space="preserve">Ишга туширилган
</t>
    </r>
    <r>
      <rPr>
        <b/>
        <sz val="36"/>
        <color theme="1"/>
        <rFont val="Arial Narrow"/>
        <family val="2"/>
        <charset val="204"/>
      </rPr>
      <t>Ёшлар тадбиркорлик ва саноат зоналари</t>
    </r>
  </si>
  <si>
    <r>
      <t xml:space="preserve">"Ёшлар дафтари"га киритилган ёшларни қўллаб қувватлаш учун шакллантирилган маблағ </t>
    </r>
    <r>
      <rPr>
        <b/>
        <sz val="36"/>
        <color rgb="FFC00000"/>
        <rFont val="Arial Narrow"/>
        <family val="2"/>
        <charset val="204"/>
      </rPr>
      <t>(млн.сўм)</t>
    </r>
  </si>
  <si>
    <r>
      <t>ижтимоий қўллаб қувватланган ёшлар</t>
    </r>
    <r>
      <rPr>
        <b/>
        <sz val="36"/>
        <color rgb="FFC00000"/>
        <rFont val="Arial Narrow"/>
        <family val="2"/>
        <charset val="204"/>
      </rPr>
      <t xml:space="preserve"> (нафар)</t>
    </r>
  </si>
  <si>
    <r>
      <rPr>
        <b/>
        <sz val="28"/>
        <color rgb="FFC00000"/>
        <rFont val="Arial Narrow"/>
        <family val="2"/>
        <charset val="204"/>
      </rPr>
      <t>2021 йил давомида</t>
    </r>
    <r>
      <rPr>
        <b/>
        <sz val="28"/>
        <color theme="1"/>
        <rFont val="Arial Narrow"/>
        <family val="2"/>
        <charset val="204"/>
      </rPr>
      <t xml:space="preserve"> бандлиги таъминлана-диган ёшлар сони</t>
    </r>
  </si>
  <si>
    <r>
      <rPr>
        <b/>
        <sz val="28"/>
        <color rgb="FFC00000"/>
        <rFont val="Arial Narrow"/>
        <family val="2"/>
        <charset val="204"/>
      </rPr>
      <t>2021 йил 1-чорак давомида</t>
    </r>
    <r>
      <rPr>
        <b/>
        <sz val="28"/>
        <color theme="1"/>
        <rFont val="Arial Narrow"/>
        <family val="2"/>
        <charset val="204"/>
      </rPr>
      <t xml:space="preserve"> жами бандлиги таъминланган ёшлар</t>
    </r>
  </si>
  <si>
    <t>Шундан:</t>
  </si>
  <si>
    <t>49.6</t>
  </si>
  <si>
    <t>-</t>
  </si>
  <si>
    <t xml:space="preserve"> -     </t>
  </si>
  <si>
    <t>33</t>
  </si>
  <si>
    <t>4</t>
  </si>
  <si>
    <t xml:space="preserve">                         -    </t>
  </si>
  <si>
    <t xml:space="preserve">                  -    </t>
  </si>
  <si>
    <t>Ёшларни манзилли
электрон балансини шакллантириш</t>
  </si>
  <si>
    <r>
      <t xml:space="preserve">корхоналар фаолиятини қайта тиклаш ва янги лойиҳалар ташкил этиш ҳисобига </t>
    </r>
    <r>
      <rPr>
        <b/>
        <sz val="16"/>
        <color rgb="FFC00000"/>
        <rFont val="Arial"/>
        <family val="2"/>
        <charset val="204"/>
      </rPr>
      <t>(нафар)</t>
    </r>
  </si>
  <si>
    <r>
      <t xml:space="preserve">янги лойиҳалар ташкил этиш ва корхоналар фаолиятини қайта тиклаш ҳисобига
</t>
    </r>
    <r>
      <rPr>
        <b/>
        <sz val="16"/>
        <color rgb="FFC00000"/>
        <rFont val="Arial"/>
        <family val="2"/>
        <charset val="204"/>
      </rPr>
      <t>(нафар)</t>
    </r>
  </si>
  <si>
    <t>Савдо-саноат палатаси ва бандлик бошқармаси</t>
  </si>
  <si>
    <t>яратиладиган иш ўринлари</t>
  </si>
  <si>
    <t>ДАСТУР ВА КАФОЛАТ ХАТЛАРИ АСОСИДА БЕЛГИЛАНГАН 2021 ЙИЛ 1-ЧОРАК РЕЖА КЎРСАТКИЧЛАРИ</t>
  </si>
  <si>
    <t>Мактаблардаги бошқа тўгараклар</t>
  </si>
  <si>
    <t>Қамраб олинадиган ёшлар</t>
  </si>
  <si>
    <r>
      <t xml:space="preserve">Касб-ҳунар ва тадбиркорликка ўқитилиб, бандлигига кўмаклашиш </t>
    </r>
    <r>
      <rPr>
        <b/>
        <sz val="16"/>
        <color rgb="FFC00000"/>
        <rFont val="Arial"/>
        <family val="2"/>
        <charset val="204"/>
      </rPr>
      <t>(нафар)</t>
    </r>
  </si>
  <si>
    <r>
      <t xml:space="preserve">Янги лойиҳалар ташкил этиш ва корхоналар фаолиятини тиклаш ҳисобига
</t>
    </r>
    <r>
      <rPr>
        <b/>
        <sz val="20"/>
        <color rgb="FFC00000"/>
        <rFont val="Arial Narrow"/>
        <family val="2"/>
        <charset val="204"/>
      </rPr>
      <t>(нафар)</t>
    </r>
  </si>
  <si>
    <t>яратиладиган иш ўрни</t>
  </si>
  <si>
    <r>
      <t xml:space="preserve">Касб-ҳунарга ва тадбиркорликка ўқитилиб, сертификат берилган ёшлар
</t>
    </r>
    <r>
      <rPr>
        <b/>
        <sz val="28"/>
        <color rgb="FFC00000"/>
        <rFont val="Arial Narrow"/>
        <family val="2"/>
        <charset val="204"/>
      </rPr>
      <t>(нафар)</t>
    </r>
  </si>
  <si>
    <r>
      <rPr>
        <b/>
        <sz val="48"/>
        <color rgb="FF0070C0"/>
        <rFont val="Arial Narrow"/>
        <family val="2"/>
        <charset val="204"/>
      </rPr>
      <t>2021 йил 1-чорак давомида ёшларни</t>
    </r>
    <r>
      <rPr>
        <b/>
        <sz val="48"/>
        <color theme="1"/>
        <rFont val="Arial Narrow"/>
        <family val="2"/>
        <charset val="204"/>
      </rPr>
      <t xml:space="preserve"> </t>
    </r>
    <r>
      <rPr>
        <b/>
        <sz val="48"/>
        <color rgb="FFC00000"/>
        <rFont val="Arial Narrow"/>
        <family val="2"/>
        <charset val="204"/>
      </rPr>
      <t xml:space="preserve">"1+1", касб ва тадбиркорликка ўқитиш, субсидия бериш 
</t>
    </r>
    <r>
      <rPr>
        <b/>
        <sz val="48"/>
        <color rgb="FF0070C0"/>
        <rFont val="Arial Narrow"/>
        <family val="2"/>
        <charset val="204"/>
      </rPr>
      <t>орқали бандлигига кўмаклашиш бўйича</t>
    </r>
    <r>
      <rPr>
        <b/>
        <sz val="48"/>
        <color rgb="FFC00000"/>
        <rFont val="Arial Narrow"/>
        <family val="2"/>
        <charset val="204"/>
      </rPr>
      <t xml:space="preserve">
ТЕЗКОР МАЪЛУМОТ</t>
    </r>
  </si>
  <si>
    <t>Ёшларни манзилли
электрон балансини шакллан-тирилганлиги</t>
  </si>
  <si>
    <t xml:space="preserve">               -    </t>
  </si>
  <si>
    <t xml:space="preserve">              -    </t>
  </si>
  <si>
    <t>2021 йил 13 март</t>
  </si>
  <si>
    <t>Ажратилган кредит ижроси</t>
  </si>
  <si>
    <t>Шундан, "Ёшлар дафтари"
даги ёшлар</t>
  </si>
  <si>
    <t>Жами бандлиги таъминланадиган ёшларни 1 чоракда камраб олиниши фоизи</t>
  </si>
  <si>
    <r>
      <t xml:space="preserve">Ёшларни доимий ва жамоат ишларига жойлаштириш
</t>
    </r>
    <r>
      <rPr>
        <b/>
        <sz val="28"/>
        <color rgb="FFC00000"/>
        <rFont val="Arial Narrow"/>
        <family val="2"/>
        <charset val="204"/>
      </rPr>
      <t>(нафар)</t>
    </r>
  </si>
  <si>
    <t>Касб-ҳунарга
ва тадбиркорликка ўқитилиб, сертификат берилган</t>
  </si>
  <si>
    <r>
      <t xml:space="preserve">Субсидиялар ажратиш орқали бандлигига кўмаклашилган </t>
    </r>
    <r>
      <rPr>
        <b/>
        <sz val="28"/>
        <color rgb="FFC00000"/>
        <rFont val="Arial Narrow"/>
        <family val="2"/>
        <charset val="204"/>
      </rPr>
      <t>(нафар)</t>
    </r>
  </si>
  <si>
    <t>15.03.2021й. Ҳолатига</t>
  </si>
  <si>
    <r>
      <rPr>
        <b/>
        <sz val="24"/>
        <color rgb="FF0070C0"/>
        <rFont val="Arial Narrow"/>
        <family val="2"/>
        <charset val="204"/>
      </rPr>
      <t>"Ёшлар дастурлари"да</t>
    </r>
    <r>
      <rPr>
        <b/>
        <sz val="24"/>
        <rFont val="Arial Narrow"/>
        <family val="2"/>
        <charset val="204"/>
      </rPr>
      <t xml:space="preserve"> </t>
    </r>
    <r>
      <rPr>
        <b/>
        <sz val="24"/>
        <color rgb="FF0070C0"/>
        <rFont val="Arial Narrow"/>
        <family val="2"/>
        <charset val="204"/>
      </rPr>
      <t xml:space="preserve"> 2021 йил 1-чорак</t>
    </r>
    <r>
      <rPr>
        <b/>
        <sz val="24"/>
        <rFont val="Arial Narrow"/>
        <family val="2"/>
        <charset val="204"/>
      </rPr>
      <t xml:space="preserve"> </t>
    </r>
    <r>
      <rPr>
        <b/>
        <sz val="24"/>
        <color rgb="FF0070C0"/>
        <rFont val="Arial Narrow"/>
        <family val="2"/>
        <charset val="204"/>
      </rPr>
      <t xml:space="preserve">учун белгиланган </t>
    </r>
    <r>
      <rPr>
        <b/>
        <sz val="24"/>
        <color rgb="FFC00000"/>
        <rFont val="Arial Narrow"/>
        <family val="2"/>
        <charset val="204"/>
      </rPr>
      <t>топшириқ (банд)ларнинг бажарилиши</t>
    </r>
    <r>
      <rPr>
        <b/>
        <sz val="24"/>
        <color rgb="FF0070C0"/>
        <rFont val="Arial Narrow"/>
        <family val="2"/>
        <charset val="204"/>
      </rPr>
      <t xml:space="preserve"> юзасидан</t>
    </r>
    <r>
      <rPr>
        <b/>
        <sz val="24"/>
        <color theme="1"/>
        <rFont val="Arial Narrow"/>
        <family val="2"/>
        <charset val="204"/>
      </rPr>
      <t xml:space="preserve">
</t>
    </r>
    <r>
      <rPr>
        <b/>
        <sz val="24"/>
        <color rgb="FFC00000"/>
        <rFont val="Arial Narrow"/>
        <family val="2"/>
        <charset val="204"/>
      </rPr>
      <t>МАЪЛУМОТ</t>
    </r>
  </si>
  <si>
    <r>
      <rPr>
        <b/>
        <sz val="48"/>
        <color rgb="FF0070C0"/>
        <rFont val="Arial Narrow"/>
        <family val="2"/>
        <charset val="204"/>
      </rPr>
      <t>"Ёшлар дастурлари" доирасида 2021 йил 1-чорак</t>
    </r>
    <r>
      <rPr>
        <sz val="48"/>
        <color rgb="FF0070C0"/>
        <rFont val="Arial Narrow"/>
        <family val="2"/>
        <charset val="204"/>
      </rPr>
      <t xml:space="preserve"> </t>
    </r>
    <r>
      <rPr>
        <b/>
        <sz val="48"/>
        <color rgb="FF0070C0"/>
        <rFont val="Arial Narrow"/>
        <family val="2"/>
        <charset val="204"/>
      </rPr>
      <t xml:space="preserve">давомида ёшларни </t>
    </r>
    <r>
      <rPr>
        <b/>
        <sz val="48"/>
        <color rgb="FFC00000"/>
        <rFont val="Arial Narrow"/>
        <family val="2"/>
        <charset val="204"/>
      </rPr>
      <t>касб ва тадбиркорликка ўқитиш</t>
    </r>
    <r>
      <rPr>
        <b/>
        <sz val="48"/>
        <color rgb="FF0070C0"/>
        <rFont val="Arial Narrow"/>
        <family val="2"/>
        <charset val="204"/>
      </rPr>
      <t xml:space="preserve"> ҳамда ёшларга оид </t>
    </r>
    <r>
      <rPr>
        <b/>
        <sz val="48"/>
        <color rgb="FFC00000"/>
        <rFont val="Arial Narrow"/>
        <family val="2"/>
        <charset val="204"/>
      </rPr>
      <t>объектларнинг барпо этилиши</t>
    </r>
    <r>
      <rPr>
        <b/>
        <sz val="48"/>
        <color rgb="FF0070C0"/>
        <rFont val="Arial Narrow"/>
        <family val="2"/>
        <charset val="204"/>
      </rPr>
      <t xml:space="preserve"> бўйича</t>
    </r>
    <r>
      <rPr>
        <b/>
        <sz val="48"/>
        <color theme="1"/>
        <rFont val="Arial Narrow"/>
        <family val="2"/>
        <charset val="204"/>
      </rPr>
      <t xml:space="preserve">
</t>
    </r>
    <r>
      <rPr>
        <b/>
        <sz val="48"/>
        <color rgb="FFC00000"/>
        <rFont val="Arial Narrow"/>
        <family val="2"/>
        <charset val="204"/>
      </rPr>
      <t>МАЪЛУМОТ</t>
    </r>
  </si>
  <si>
    <r>
      <rPr>
        <b/>
        <sz val="48"/>
        <color rgb="FF0070C0"/>
        <rFont val="Arial Narrow"/>
        <family val="2"/>
        <charset val="204"/>
      </rPr>
      <t>"Ёшлар дастурлари" доирасида 2021 йил 1-чорак</t>
    </r>
    <r>
      <rPr>
        <sz val="48"/>
        <color rgb="FF0070C0"/>
        <rFont val="Arial Narrow"/>
        <family val="2"/>
        <charset val="204"/>
      </rPr>
      <t xml:space="preserve"> </t>
    </r>
    <r>
      <rPr>
        <b/>
        <sz val="48"/>
        <color rgb="FF0070C0"/>
        <rFont val="Arial Narrow"/>
        <family val="2"/>
        <charset val="204"/>
      </rPr>
      <t xml:space="preserve">давомида </t>
    </r>
    <r>
      <rPr>
        <b/>
        <sz val="48"/>
        <color rgb="FFC00000"/>
        <rFont val="Arial Narrow"/>
        <family val="2"/>
        <charset val="204"/>
      </rPr>
      <t xml:space="preserve">ёшларнинг бўш вақтини мазмунли ўтказиш </t>
    </r>
    <r>
      <rPr>
        <b/>
        <sz val="48"/>
        <color rgb="FF0070C0"/>
        <rFont val="Arial Narrow"/>
        <family val="2"/>
        <charset val="204"/>
      </rPr>
      <t xml:space="preserve">бўйича
</t>
    </r>
    <r>
      <rPr>
        <b/>
        <sz val="48"/>
        <color rgb="FFC00000"/>
        <rFont val="Arial Narrow"/>
        <family val="2"/>
        <charset val="204"/>
      </rPr>
      <t>МАЪЛУМОТ</t>
    </r>
  </si>
  <si>
    <r>
      <rPr>
        <b/>
        <sz val="48"/>
        <color rgb="FF0070C0"/>
        <rFont val="Arial Narrow"/>
        <family val="2"/>
        <charset val="204"/>
      </rPr>
      <t xml:space="preserve">"Ёшлар дастурлари" доирасида 2021 йил 1-чорак давомида ёшларни </t>
    </r>
    <r>
      <rPr>
        <b/>
        <sz val="48"/>
        <color rgb="FFC00000"/>
        <rFont val="Arial Narrow"/>
        <family val="2"/>
        <charset val="204"/>
      </rPr>
      <t xml:space="preserve">иш билан таъминлаш, кредит </t>
    </r>
    <r>
      <rPr>
        <b/>
        <sz val="48"/>
        <color rgb="FF0070C0"/>
        <rFont val="Arial Narrow"/>
        <family val="2"/>
        <charset val="204"/>
      </rPr>
      <t xml:space="preserve">ва </t>
    </r>
    <r>
      <rPr>
        <b/>
        <sz val="48"/>
        <color rgb="FFC00000"/>
        <rFont val="Arial Narrow"/>
        <family val="2"/>
        <charset val="204"/>
      </rPr>
      <t>ер ажратиш</t>
    </r>
    <r>
      <rPr>
        <b/>
        <sz val="48"/>
        <color rgb="FF0070C0"/>
        <rFont val="Arial Narrow"/>
        <family val="2"/>
        <charset val="204"/>
      </rPr>
      <t xml:space="preserve"> бўйича</t>
    </r>
    <r>
      <rPr>
        <b/>
        <sz val="48"/>
        <color theme="1"/>
        <rFont val="Arial Narrow"/>
        <family val="2"/>
        <charset val="204"/>
      </rPr>
      <t xml:space="preserve">
</t>
    </r>
    <r>
      <rPr>
        <b/>
        <sz val="48"/>
        <color rgb="FFC00000"/>
        <rFont val="Arial Narrow"/>
        <family val="2"/>
        <charset val="204"/>
      </rPr>
      <t>МАЪЛУМОТ</t>
    </r>
  </si>
  <si>
    <t>31.03.2021 й. ҳолатига</t>
  </si>
  <si>
    <t>Ижроси йил якунига қадар давом этаётган бандлар</t>
  </si>
  <si>
    <r>
      <rPr>
        <b/>
        <sz val="32"/>
        <color rgb="FFC00000"/>
        <rFont val="Arial Narrow"/>
        <family val="2"/>
        <charset val="204"/>
      </rPr>
      <t>2021 йил давомида</t>
    </r>
    <r>
      <rPr>
        <b/>
        <sz val="32"/>
        <color theme="1"/>
        <rFont val="Arial Narrow"/>
        <family val="2"/>
        <charset val="204"/>
      </rPr>
      <t xml:space="preserve"> бандлиги таъмин-ланадиган ёшлар сони</t>
    </r>
  </si>
  <si>
    <r>
      <rPr>
        <b/>
        <sz val="32"/>
        <color rgb="FFC00000"/>
        <rFont val="Arial Narrow"/>
        <family val="2"/>
        <charset val="204"/>
      </rPr>
      <t>2021 йил 1-чорак давомида</t>
    </r>
    <r>
      <rPr>
        <b/>
        <sz val="32"/>
        <color theme="1"/>
        <rFont val="Arial Narrow"/>
        <family val="2"/>
        <charset val="204"/>
      </rPr>
      <t xml:space="preserve"> жами бандлиги таъминланган ёшлар</t>
    </r>
  </si>
  <si>
    <r>
      <t xml:space="preserve">Ёшларни доимий ва жамоат ишларига жойлаштириш
</t>
    </r>
    <r>
      <rPr>
        <b/>
        <sz val="32"/>
        <color rgb="FFC00000"/>
        <rFont val="Arial Narrow"/>
        <family val="2"/>
        <charset val="204"/>
      </rPr>
      <t>(нафар)</t>
    </r>
  </si>
  <si>
    <r>
      <t xml:space="preserve">Субсидиялар ажратиш орқали бандлигига кўмаклашилган </t>
    </r>
    <r>
      <rPr>
        <b/>
        <sz val="32"/>
        <color rgb="FFC00000"/>
        <rFont val="Arial Narrow"/>
        <family val="2"/>
        <charset val="204"/>
      </rPr>
      <t>(нафар)</t>
    </r>
  </si>
  <si>
    <r>
      <t xml:space="preserve">Субсидиялар ажратиш орқали бандлигига кўмаклашилган
ёшлар
</t>
    </r>
    <r>
      <rPr>
        <b/>
        <sz val="32"/>
        <color rgb="FFC00000"/>
        <rFont val="Arial Narrow"/>
        <family val="2"/>
        <charset val="204"/>
      </rPr>
      <t>(нафар)</t>
    </r>
  </si>
  <si>
    <r>
      <t xml:space="preserve">Ташкиллаштирилган меҳнат миграцияси орқали иш билан таъминлаш
</t>
    </r>
    <r>
      <rPr>
        <b/>
        <sz val="32"/>
        <color rgb="FFC00000"/>
        <rFont val="Arial Narrow"/>
        <family val="2"/>
        <charset val="204"/>
      </rPr>
      <t>(нафар)</t>
    </r>
  </si>
  <si>
    <r>
      <t xml:space="preserve">бўш иш ўринларига жойлаштириш ҳисобига
</t>
    </r>
    <r>
      <rPr>
        <b/>
        <sz val="32"/>
        <color rgb="FFC00000"/>
        <rFont val="Arial Narrow"/>
        <family val="2"/>
        <charset val="204"/>
      </rPr>
      <t>(нафар)</t>
    </r>
  </si>
  <si>
    <r>
      <t xml:space="preserve">Янги лойиҳалар ташкил этиш ва корхоналар фаолиятини тиклаш ҳисобига
</t>
    </r>
    <r>
      <rPr>
        <b/>
        <sz val="32"/>
        <color rgb="FFC00000"/>
        <rFont val="Arial Narrow"/>
        <family val="2"/>
        <charset val="204"/>
      </rPr>
      <t>(нафар)</t>
    </r>
  </si>
  <si>
    <r>
      <t xml:space="preserve">вақтинчалик жамоат ишларига </t>
    </r>
    <r>
      <rPr>
        <b/>
        <sz val="32"/>
        <rFont val="Arial Narrow"/>
        <family val="2"/>
        <charset val="204"/>
      </rPr>
      <t xml:space="preserve">жалб қилиш ҳисобига
</t>
    </r>
    <r>
      <rPr>
        <b/>
        <sz val="32"/>
        <color rgb="FFC00000"/>
        <rFont val="Arial Narrow"/>
        <family val="2"/>
        <charset val="204"/>
      </rPr>
      <t>(нафар)</t>
    </r>
  </si>
  <si>
    <r>
      <t xml:space="preserve">ёшлар сони
</t>
    </r>
    <r>
      <rPr>
        <b/>
        <sz val="32"/>
        <color rgb="FFC00000"/>
        <rFont val="Arial Narrow"/>
        <family val="2"/>
        <charset val="204"/>
      </rPr>
      <t>(нафар)</t>
    </r>
  </si>
  <si>
    <t>Ташкил этилган тадбирлар
(31 март куни)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</si>
</sst>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\ _с_ў_м_-;\-* #,##0\ _с_ў_м_-;_-* &quot;-&quot;\ _с_ў_м_-;_-@_-"/>
    <numFmt numFmtId="165" formatCode="_-* #,##0\ _₽_-;\-* #,##0\ _₽_-;_-* &quot;-&quot;??\ _₽_-;_-@_-"/>
    <numFmt numFmtId="166" formatCode="0.0"/>
    <numFmt numFmtId="167" formatCode="_-* #,##0.0\ _₽_-;\-* #,##0.0\ _₽_-;_-* &quot;-&quot;??\ _₽_-;_-@_-"/>
  </numFmts>
  <fonts count="9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6"/>
      <color rgb="FFC00000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sz val="16"/>
      <name val="Arial Narrow"/>
      <family val="2"/>
      <charset val="204"/>
    </font>
    <font>
      <b/>
      <sz val="16"/>
      <color theme="1"/>
      <name val="Arial"/>
      <family val="2"/>
      <charset val="204"/>
    </font>
    <font>
      <b/>
      <sz val="16"/>
      <color rgb="FFC00000"/>
      <name val="Arial"/>
      <family val="2"/>
      <charset val="204"/>
    </font>
    <font>
      <sz val="16"/>
      <color theme="1"/>
      <name val="Arial"/>
      <family val="2"/>
      <charset val="204"/>
    </font>
    <font>
      <b/>
      <sz val="24"/>
      <color theme="1"/>
      <name val="Arial"/>
      <family val="2"/>
      <charset val="204"/>
    </font>
    <font>
      <b/>
      <sz val="24"/>
      <color rgb="FFC00000"/>
      <name val="Arial"/>
      <family val="2"/>
      <charset val="204"/>
    </font>
    <font>
      <sz val="24"/>
      <color rgb="FFC00000"/>
      <name val="Arial"/>
      <family val="2"/>
      <charset val="204"/>
    </font>
    <font>
      <b/>
      <sz val="16"/>
      <name val="Arial"/>
      <family val="2"/>
      <charset val="204"/>
    </font>
    <font>
      <b/>
      <sz val="20"/>
      <color rgb="FFC00000"/>
      <name val="Arial"/>
      <family val="2"/>
      <charset val="204"/>
    </font>
    <font>
      <b/>
      <sz val="26"/>
      <color theme="1"/>
      <name val="Arial Narrow"/>
      <family val="2"/>
      <charset val="204"/>
    </font>
    <font>
      <b/>
      <sz val="26"/>
      <color rgb="FFC00000"/>
      <name val="Arial Narrow"/>
      <family val="2"/>
      <charset val="204"/>
    </font>
    <font>
      <sz val="26"/>
      <color rgb="FFC00000"/>
      <name val="Arial Narrow"/>
      <family val="2"/>
      <charset val="204"/>
    </font>
    <font>
      <b/>
      <i/>
      <sz val="16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6"/>
      <name val="Arial"/>
      <family val="2"/>
      <charset val="204"/>
    </font>
    <font>
      <sz val="16"/>
      <color rgb="FFC00000"/>
      <name val="Arial"/>
      <family val="2"/>
      <charset val="204"/>
    </font>
    <font>
      <b/>
      <sz val="36"/>
      <color theme="1"/>
      <name val="Arial Narrow"/>
      <family val="2"/>
      <charset val="204"/>
    </font>
    <font>
      <b/>
      <sz val="36"/>
      <color rgb="FF0070C0"/>
      <name val="Arial Narrow"/>
      <family val="2"/>
      <charset val="204"/>
    </font>
    <font>
      <sz val="36"/>
      <color rgb="FF0070C0"/>
      <name val="Arial Narrow"/>
      <family val="2"/>
      <charset val="204"/>
    </font>
    <font>
      <b/>
      <sz val="36"/>
      <color rgb="FFC00000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20"/>
      <color theme="1"/>
      <name val="Arial Narrow"/>
      <family val="2"/>
      <charset val="204"/>
    </font>
    <font>
      <b/>
      <sz val="20"/>
      <color rgb="FFC00000"/>
      <name val="Arial Narrow"/>
      <family val="2"/>
      <charset val="204"/>
    </font>
    <font>
      <b/>
      <sz val="20"/>
      <name val="Arial Narrow"/>
      <family val="2"/>
      <charset val="204"/>
    </font>
    <font>
      <sz val="16"/>
      <color rgb="FFC00000"/>
      <name val="Arial Narrow"/>
      <family val="2"/>
      <charset val="204"/>
    </font>
    <font>
      <i/>
      <sz val="16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24"/>
      <color theme="1"/>
      <name val="Arial Narrow"/>
      <family val="2"/>
      <charset val="204"/>
    </font>
    <font>
      <b/>
      <sz val="24"/>
      <color rgb="FF0070C0"/>
      <name val="Arial Narrow"/>
      <family val="2"/>
      <charset val="204"/>
    </font>
    <font>
      <b/>
      <sz val="24"/>
      <color rgb="FFC0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20"/>
      <color theme="1"/>
      <name val="Arial Narrow"/>
      <family val="2"/>
      <charset val="204"/>
    </font>
    <font>
      <sz val="24"/>
      <color theme="1"/>
      <name val="Arial Narrow"/>
      <family val="2"/>
      <charset val="204"/>
    </font>
    <font>
      <b/>
      <sz val="24"/>
      <name val="Arial Narrow"/>
      <family val="2"/>
      <charset val="204"/>
    </font>
    <font>
      <sz val="20"/>
      <name val="Arial Narrow"/>
      <family val="2"/>
      <charset val="204"/>
    </font>
    <font>
      <b/>
      <sz val="28"/>
      <color theme="1"/>
      <name val="Arial Narrow"/>
      <family val="2"/>
      <charset val="204"/>
    </font>
    <font>
      <b/>
      <sz val="28"/>
      <color rgb="FF0070C0"/>
      <name val="Arial Narrow"/>
      <family val="2"/>
      <charset val="204"/>
    </font>
    <font>
      <b/>
      <sz val="28"/>
      <color rgb="FFC00000"/>
      <name val="Arial Narrow"/>
      <family val="2"/>
      <charset val="204"/>
    </font>
    <font>
      <b/>
      <sz val="48"/>
      <color theme="1"/>
      <name val="Arial Narrow"/>
      <family val="2"/>
      <charset val="204"/>
    </font>
    <font>
      <b/>
      <sz val="48"/>
      <color rgb="FF0070C0"/>
      <name val="Arial Narrow"/>
      <family val="2"/>
      <charset val="204"/>
    </font>
    <font>
      <b/>
      <sz val="48"/>
      <color rgb="FFC00000"/>
      <name val="Arial Narrow"/>
      <family val="2"/>
      <charset val="204"/>
    </font>
    <font>
      <sz val="28"/>
      <color rgb="FF0070C0"/>
      <name val="Arial Narrow"/>
      <family val="2"/>
      <charset val="204"/>
    </font>
    <font>
      <b/>
      <i/>
      <sz val="24"/>
      <name val="Arial Narrow"/>
      <family val="2"/>
      <charset val="204"/>
    </font>
    <font>
      <b/>
      <i/>
      <sz val="20"/>
      <color rgb="FFC00000"/>
      <name val="Arial Narrow"/>
      <family val="2"/>
      <charset val="204"/>
    </font>
    <font>
      <b/>
      <sz val="26"/>
      <name val="Arial Narrow"/>
      <family val="2"/>
      <charset val="204"/>
    </font>
    <font>
      <b/>
      <sz val="18"/>
      <color theme="1"/>
      <name val="Arial Narrow"/>
      <family val="2"/>
      <charset val="204"/>
    </font>
    <font>
      <b/>
      <i/>
      <sz val="36"/>
      <name val="Arial Narrow"/>
      <family val="2"/>
      <charset val="204"/>
    </font>
    <font>
      <b/>
      <sz val="28"/>
      <name val="Arial Narrow"/>
      <family val="2"/>
      <charset val="204"/>
    </font>
    <font>
      <sz val="26"/>
      <color theme="1"/>
      <name val="Arial Narrow"/>
      <family val="2"/>
      <charset val="204"/>
    </font>
    <font>
      <b/>
      <sz val="30"/>
      <color rgb="FFC00000"/>
      <name val="Arial Narrow"/>
      <family val="2"/>
      <charset val="204"/>
    </font>
    <font>
      <b/>
      <sz val="30"/>
      <color theme="1"/>
      <name val="Arial Narrow"/>
      <family val="2"/>
      <charset val="204"/>
    </font>
    <font>
      <b/>
      <sz val="30"/>
      <name val="Arial Narrow"/>
      <family val="2"/>
      <charset val="204"/>
    </font>
    <font>
      <b/>
      <i/>
      <sz val="36"/>
      <color rgb="FFC00000"/>
      <name val="Arial Narrow"/>
      <family val="2"/>
      <charset val="204"/>
    </font>
    <font>
      <i/>
      <sz val="26"/>
      <color theme="1"/>
      <name val="Arial Narrow"/>
      <family val="2"/>
      <charset val="204"/>
    </font>
    <font>
      <b/>
      <i/>
      <sz val="24"/>
      <color rgb="FFC00000"/>
      <name val="Arial Narrow"/>
      <family val="2"/>
      <charset val="204"/>
    </font>
    <font>
      <sz val="48"/>
      <color theme="1"/>
      <name val="Arial Narrow"/>
      <family val="2"/>
      <charset val="204"/>
    </font>
    <font>
      <sz val="18"/>
      <color theme="1"/>
      <name val="Arial Narrow"/>
      <family val="2"/>
      <charset val="204"/>
    </font>
    <font>
      <sz val="24"/>
      <color theme="1"/>
      <name val="Arial"/>
      <family val="2"/>
      <charset val="204"/>
    </font>
    <font>
      <sz val="28"/>
      <color theme="1"/>
      <name val="Arial Narrow"/>
      <family val="2"/>
      <charset val="204"/>
    </font>
    <font>
      <b/>
      <sz val="22"/>
      <name val="Arial"/>
      <family val="2"/>
      <charset val="204"/>
    </font>
    <font>
      <b/>
      <sz val="22"/>
      <name val="Arial Narrow"/>
      <family val="2"/>
      <charset val="204"/>
    </font>
    <font>
      <b/>
      <sz val="22"/>
      <color theme="1"/>
      <name val="Arial Narrow"/>
      <family val="2"/>
      <charset val="204"/>
    </font>
    <font>
      <sz val="22"/>
      <color theme="1"/>
      <name val="Arial Narrow"/>
      <family val="2"/>
      <charset val="204"/>
    </font>
    <font>
      <b/>
      <sz val="22"/>
      <color rgb="FFC00000"/>
      <name val="Arial Narrow"/>
      <family val="2"/>
      <charset val="204"/>
    </font>
    <font>
      <b/>
      <sz val="22"/>
      <color rgb="FFC00000"/>
      <name val="Arial"/>
      <family val="2"/>
      <charset val="204"/>
    </font>
    <font>
      <sz val="22"/>
      <name val="Arial Narrow"/>
      <family val="2"/>
      <charset val="204"/>
    </font>
    <font>
      <b/>
      <sz val="22"/>
      <color theme="1"/>
      <name val="Arial"/>
      <family val="2"/>
      <charset val="204"/>
    </font>
    <font>
      <sz val="11"/>
      <name val="Arial Narrow"/>
      <family val="2"/>
      <charset val="204"/>
    </font>
    <font>
      <sz val="25"/>
      <color theme="1"/>
      <name val="Arial Narrow"/>
      <family val="2"/>
      <charset val="204"/>
    </font>
    <font>
      <b/>
      <sz val="20"/>
      <color rgb="FFFF0000"/>
      <name val="Arial Narrow"/>
      <family val="2"/>
      <charset val="204"/>
    </font>
    <font>
      <b/>
      <sz val="28"/>
      <color rgb="FFFF0000"/>
      <name val="Arial Narrow"/>
      <family val="2"/>
      <charset val="204"/>
    </font>
    <font>
      <b/>
      <sz val="30"/>
      <color rgb="FFFF0000"/>
      <name val="Arial Narrow"/>
      <family val="2"/>
      <charset val="204"/>
    </font>
    <font>
      <b/>
      <sz val="16"/>
      <color rgb="FFFF0000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b/>
      <sz val="26"/>
      <color rgb="FFFF0000"/>
      <name val="Arial Narrow"/>
      <family val="2"/>
      <charset val="204"/>
    </font>
    <font>
      <b/>
      <i/>
      <sz val="26"/>
      <color rgb="FFC00000"/>
      <name val="Arial Narrow"/>
      <family val="2"/>
      <charset val="204"/>
    </font>
    <font>
      <sz val="48"/>
      <color rgb="FF0070C0"/>
      <name val="Arial Narrow"/>
      <family val="2"/>
      <charset val="204"/>
    </font>
    <font>
      <sz val="36"/>
      <color theme="1"/>
      <name val="Arial Narrow"/>
      <family val="2"/>
      <charset val="204"/>
    </font>
    <font>
      <b/>
      <i/>
      <sz val="28"/>
      <color rgb="FFC00000"/>
      <name val="Arial Narrow"/>
      <family val="2"/>
      <charset val="204"/>
    </font>
    <font>
      <b/>
      <sz val="11"/>
      <color rgb="FFC00000"/>
      <name val="Arial Narrow"/>
      <family val="2"/>
      <charset val="204"/>
    </font>
    <font>
      <b/>
      <sz val="32"/>
      <color theme="1"/>
      <name val="Arial Narrow"/>
      <family val="2"/>
      <charset val="204"/>
    </font>
    <font>
      <b/>
      <sz val="32"/>
      <color rgb="FFC00000"/>
      <name val="Arial Narrow"/>
      <family val="2"/>
      <charset val="204"/>
    </font>
    <font>
      <b/>
      <sz val="32"/>
      <name val="Arial Narrow"/>
      <family val="2"/>
      <charset val="204"/>
    </font>
    <font>
      <sz val="30"/>
      <name val="Arial Narrow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2898">
    <xf numFmtId="0" fontId="0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>
      <alignment vertical="center"/>
    </xf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7">
    <xf numFmtId="0" fontId="0" fillId="0" borderId="0" xfId="0"/>
    <xf numFmtId="0" fontId="8" fillId="0" borderId="0" xfId="0" applyFont="1"/>
    <xf numFmtId="0" fontId="8" fillId="0" borderId="0" xfId="0" applyFont="1" applyBorder="1"/>
    <xf numFmtId="0" fontId="7" fillId="4" borderId="1" xfId="0" applyFont="1" applyFill="1" applyBorder="1" applyAlignment="1">
      <alignment horizontal="center" vertical="center" wrapText="1"/>
    </xf>
    <xf numFmtId="0" fontId="36" fillId="0" borderId="0" xfId="0" applyFont="1"/>
    <xf numFmtId="0" fontId="40" fillId="0" borderId="0" xfId="0" applyFont="1" applyBorder="1"/>
    <xf numFmtId="0" fontId="32" fillId="0" borderId="0" xfId="0" applyFont="1" applyBorder="1" applyAlignment="1"/>
    <xf numFmtId="0" fontId="41" fillId="4" borderId="0" xfId="0" applyFont="1" applyFill="1"/>
    <xf numFmtId="0" fontId="36" fillId="0" borderId="0" xfId="0" applyFont="1" applyFill="1"/>
    <xf numFmtId="0" fontId="36" fillId="2" borderId="0" xfId="0" applyFont="1" applyFill="1"/>
    <xf numFmtId="0" fontId="37" fillId="0" borderId="0" xfId="0" applyFont="1" applyBorder="1" applyAlignment="1">
      <alignment horizontal="center" vertical="center" wrapText="1"/>
    </xf>
    <xf numFmtId="0" fontId="43" fillId="0" borderId="0" xfId="0" applyFont="1"/>
    <xf numFmtId="0" fontId="33" fillId="0" borderId="0" xfId="31" applyNumberFormat="1" applyFont="1" applyFill="1" applyBorder="1" applyAlignment="1">
      <alignment horizontal="center" vertical="center" wrapText="1"/>
    </xf>
    <xf numFmtId="0" fontId="39" fillId="0" borderId="2" xfId="0" applyFont="1" applyBorder="1" applyAlignment="1">
      <alignment vertical="center"/>
    </xf>
    <xf numFmtId="165" fontId="19" fillId="4" borderId="1" xfId="11" applyNumberFormat="1" applyFont="1" applyFill="1" applyBorder="1" applyAlignment="1">
      <alignment horizontal="center" vertical="center" wrapText="1"/>
    </xf>
    <xf numFmtId="165" fontId="55" fillId="3" borderId="1" xfId="11" applyNumberFormat="1" applyFont="1" applyFill="1" applyBorder="1" applyAlignment="1">
      <alignment horizontal="center" vertical="center" wrapText="1"/>
    </xf>
    <xf numFmtId="165" fontId="55" fillId="2" borderId="1" xfId="11" applyNumberFormat="1" applyFont="1" applyFill="1" applyBorder="1" applyAlignment="1">
      <alignment horizontal="left" vertical="center" wrapText="1"/>
    </xf>
    <xf numFmtId="165" fontId="55" fillId="0" borderId="1" xfId="11" applyNumberFormat="1" applyFont="1" applyFill="1" applyBorder="1" applyAlignment="1">
      <alignment horizontal="center" vertical="center" wrapText="1"/>
    </xf>
    <xf numFmtId="0" fontId="56" fillId="2" borderId="1" xfId="0" applyFont="1" applyFill="1" applyBorder="1" applyAlignment="1">
      <alignment horizontal="center" vertical="center"/>
    </xf>
    <xf numFmtId="165" fontId="55" fillId="0" borderId="1" xfId="11" applyNumberFormat="1" applyFont="1" applyFill="1" applyBorder="1" applyAlignment="1">
      <alignment horizontal="left" vertical="center" wrapText="1"/>
    </xf>
    <xf numFmtId="0" fontId="33" fillId="9" borderId="1" xfId="0" applyFont="1" applyFill="1" applyBorder="1" applyAlignment="1">
      <alignment horizontal="center" vertical="center" wrapText="1"/>
    </xf>
    <xf numFmtId="0" fontId="55" fillId="7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165" fontId="58" fillId="3" borderId="1" xfId="11" applyNumberFormat="1" applyFont="1" applyFill="1" applyBorder="1" applyAlignment="1">
      <alignment horizontal="center" vertical="center" wrapText="1"/>
    </xf>
    <xf numFmtId="0" fontId="58" fillId="7" borderId="1" xfId="0" applyFont="1" applyFill="1" applyBorder="1" applyAlignment="1">
      <alignment horizontal="center" vertical="center" wrapText="1"/>
    </xf>
    <xf numFmtId="0" fontId="48" fillId="7" borderId="1" xfId="0" applyFont="1" applyFill="1" applyBorder="1" applyAlignment="1">
      <alignment horizontal="center" vertical="center" wrapText="1"/>
    </xf>
    <xf numFmtId="0" fontId="59" fillId="2" borderId="1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left" vertical="center" wrapText="1"/>
    </xf>
    <xf numFmtId="165" fontId="48" fillId="4" borderId="1" xfId="11" applyNumberFormat="1" applyFont="1" applyFill="1" applyBorder="1" applyAlignment="1">
      <alignment horizontal="center" vertical="center" wrapText="1"/>
    </xf>
    <xf numFmtId="165" fontId="58" fillId="0" borderId="1" xfId="11" applyNumberFormat="1" applyFont="1" applyFill="1" applyBorder="1" applyAlignment="1">
      <alignment horizontal="left" vertical="center" wrapText="1"/>
    </xf>
    <xf numFmtId="165" fontId="58" fillId="0" borderId="1" xfId="11" applyNumberFormat="1" applyFont="1" applyFill="1" applyBorder="1" applyAlignment="1">
      <alignment horizontal="center" vertical="center" wrapText="1"/>
    </xf>
    <xf numFmtId="165" fontId="58" fillId="3" borderId="1" xfId="11" applyNumberFormat="1" applyFont="1" applyFill="1" applyBorder="1" applyAlignment="1">
      <alignment horizontal="left" vertical="center" wrapText="1"/>
    </xf>
    <xf numFmtId="165" fontId="60" fillId="4" borderId="1" xfId="11" applyNumberFormat="1" applyFont="1" applyFill="1" applyBorder="1" applyAlignment="1">
      <alignment horizontal="center" vertical="center" wrapText="1"/>
    </xf>
    <xf numFmtId="165" fontId="61" fillId="3" borderId="1" xfId="11" applyNumberFormat="1" applyFont="1" applyFill="1" applyBorder="1" applyAlignment="1">
      <alignment horizontal="center" vertical="center" wrapText="1"/>
    </xf>
    <xf numFmtId="165" fontId="62" fillId="0" borderId="1" xfId="11" applyNumberFormat="1" applyFont="1" applyFill="1" applyBorder="1" applyAlignment="1">
      <alignment horizontal="left" vertical="center" wrapText="1"/>
    </xf>
    <xf numFmtId="165" fontId="62" fillId="0" borderId="1" xfId="11" applyNumberFormat="1" applyFont="1" applyFill="1" applyBorder="1" applyAlignment="1">
      <alignment horizontal="center" vertical="center" wrapText="1"/>
    </xf>
    <xf numFmtId="165" fontId="62" fillId="3" borderId="1" xfId="11" applyNumberFormat="1" applyFont="1" applyFill="1" applyBorder="1" applyAlignment="1">
      <alignment horizontal="left" vertical="center" wrapText="1"/>
    </xf>
    <xf numFmtId="0" fontId="48" fillId="9" borderId="1" xfId="0" applyFont="1" applyFill="1" applyBorder="1" applyAlignment="1">
      <alignment horizontal="center" vertical="center" wrapText="1"/>
    </xf>
    <xf numFmtId="165" fontId="58" fillId="2" borderId="1" xfId="11" applyNumberFormat="1" applyFont="1" applyFill="1" applyBorder="1" applyAlignment="1" applyProtection="1">
      <alignment horizontal="center" vertical="center" wrapText="1"/>
      <protection hidden="1"/>
    </xf>
    <xf numFmtId="0" fontId="58" fillId="9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0" fontId="8" fillId="2" borderId="0" xfId="0" applyFont="1" applyFill="1"/>
    <xf numFmtId="0" fontId="8" fillId="0" borderId="0" xfId="0" applyFont="1" applyFill="1"/>
    <xf numFmtId="0" fontId="42" fillId="2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55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55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165" fontId="58" fillId="5" borderId="1" xfId="11" applyNumberFormat="1" applyFont="1" applyFill="1" applyBorder="1" applyAlignment="1">
      <alignment horizontal="left" vertical="center" wrapText="1"/>
    </xf>
    <xf numFmtId="165" fontId="58" fillId="8" borderId="1" xfId="11" applyNumberFormat="1" applyFont="1" applyFill="1" applyBorder="1" applyAlignment="1">
      <alignment horizontal="left" vertical="center" wrapText="1"/>
    </xf>
    <xf numFmtId="0" fontId="55" fillId="9" borderId="1" xfId="0" applyFont="1" applyFill="1" applyBorder="1" applyAlignment="1">
      <alignment horizontal="center" vertical="center" wrapText="1"/>
    </xf>
    <xf numFmtId="165" fontId="61" fillId="0" borderId="1" xfId="11" applyNumberFormat="1" applyFont="1" applyFill="1" applyBorder="1" applyAlignment="1">
      <alignment horizontal="center" vertical="center" wrapText="1"/>
    </xf>
    <xf numFmtId="165" fontId="66" fillId="0" borderId="0" xfId="0" applyNumberFormat="1" applyFont="1" applyFill="1"/>
    <xf numFmtId="0" fontId="32" fillId="7" borderId="1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165" fontId="55" fillId="9" borderId="1" xfId="11" applyNumberFormat="1" applyFont="1" applyFill="1" applyBorder="1" applyAlignment="1">
      <alignment horizontal="center" vertical="center" wrapText="1"/>
    </xf>
    <xf numFmtId="165" fontId="62" fillId="3" borderId="1" xfId="11" applyNumberFormat="1" applyFont="1" applyFill="1" applyBorder="1" applyAlignment="1">
      <alignment horizontal="center" vertical="center" wrapText="1"/>
    </xf>
    <xf numFmtId="1" fontId="62" fillId="0" borderId="1" xfId="11" applyNumberFormat="1" applyFont="1" applyFill="1" applyBorder="1" applyAlignment="1">
      <alignment horizontal="center" vertical="center" wrapText="1"/>
    </xf>
    <xf numFmtId="165" fontId="22" fillId="0" borderId="0" xfId="11" applyNumberFormat="1" applyFont="1"/>
    <xf numFmtId="165" fontId="13" fillId="0" borderId="0" xfId="11" applyNumberFormat="1" applyFont="1" applyBorder="1" applyAlignment="1">
      <alignment vertical="center" wrapText="1"/>
    </xf>
    <xf numFmtId="165" fontId="0" fillId="0" borderId="0" xfId="11" applyNumberFormat="1" applyFont="1"/>
    <xf numFmtId="165" fontId="23" fillId="0" borderId="0" xfId="11" applyNumberFormat="1" applyFont="1" applyBorder="1"/>
    <xf numFmtId="165" fontId="10" fillId="3" borderId="1" xfId="11" applyNumberFormat="1" applyFont="1" applyFill="1" applyBorder="1" applyAlignment="1">
      <alignment horizontal="center" vertical="center" wrapText="1"/>
    </xf>
    <xf numFmtId="165" fontId="10" fillId="3" borderId="1" xfId="11" applyNumberFormat="1" applyFont="1" applyFill="1" applyBorder="1" applyAlignment="1">
      <alignment horizontal="center" vertical="center"/>
    </xf>
    <xf numFmtId="165" fontId="10" fillId="7" borderId="1" xfId="11" applyNumberFormat="1" applyFont="1" applyFill="1" applyBorder="1" applyAlignment="1">
      <alignment horizontal="center" vertical="center"/>
    </xf>
    <xf numFmtId="165" fontId="21" fillId="4" borderId="1" xfId="11" applyNumberFormat="1" applyFont="1" applyFill="1" applyBorder="1" applyAlignment="1">
      <alignment horizontal="center" vertical="center" wrapText="1"/>
    </xf>
    <xf numFmtId="165" fontId="16" fillId="6" borderId="4" xfId="11" applyNumberFormat="1" applyFont="1" applyFill="1" applyBorder="1" applyAlignment="1">
      <alignment horizontal="center" vertical="center" wrapText="1"/>
    </xf>
    <xf numFmtId="165" fontId="16" fillId="6" borderId="6" xfId="11" applyNumberFormat="1" applyFont="1" applyFill="1" applyBorder="1" applyAlignment="1">
      <alignment horizontal="center" vertical="center" wrapText="1"/>
    </xf>
    <xf numFmtId="165" fontId="16" fillId="6" borderId="7" xfId="11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56" fillId="6" borderId="1" xfId="0" applyFont="1" applyFill="1" applyBorder="1" applyAlignment="1">
      <alignment horizontal="center" vertical="center" wrapText="1"/>
    </xf>
    <xf numFmtId="0" fontId="56" fillId="6" borderId="4" xfId="0" applyFont="1" applyFill="1" applyBorder="1" applyAlignment="1">
      <alignment horizontal="center" vertical="center" wrapText="1"/>
    </xf>
    <xf numFmtId="0" fontId="67" fillId="0" borderId="0" xfId="0" applyFont="1"/>
    <xf numFmtId="165" fontId="17" fillId="7" borderId="1" xfId="11" applyNumberFormat="1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2" fillId="7" borderId="1" xfId="0" applyFont="1" applyFill="1" applyBorder="1" applyAlignment="1">
      <alignment vertical="center" wrapText="1"/>
    </xf>
    <xf numFmtId="0" fontId="54" fillId="0" borderId="2" xfId="0" applyFont="1" applyBorder="1" applyAlignment="1"/>
    <xf numFmtId="165" fontId="68" fillId="0" borderId="0" xfId="11" applyNumberFormat="1" applyFont="1" applyBorder="1" applyAlignment="1">
      <alignment vertical="center" wrapText="1"/>
    </xf>
    <xf numFmtId="165" fontId="41" fillId="4" borderId="1" xfId="0" applyNumberFormat="1" applyFont="1" applyFill="1" applyBorder="1"/>
    <xf numFmtId="165" fontId="46" fillId="4" borderId="0" xfId="11" applyNumberFormat="1" applyFont="1" applyFill="1"/>
    <xf numFmtId="165" fontId="69" fillId="2" borderId="0" xfId="11" applyNumberFormat="1" applyFont="1" applyFill="1"/>
    <xf numFmtId="165" fontId="69" fillId="0" borderId="0" xfId="11" applyNumberFormat="1" applyFont="1"/>
    <xf numFmtId="0" fontId="18" fillId="4" borderId="0" xfId="0" applyFont="1" applyFill="1"/>
    <xf numFmtId="0" fontId="59" fillId="2" borderId="0" xfId="0" applyFont="1" applyFill="1"/>
    <xf numFmtId="0" fontId="59" fillId="0" borderId="0" xfId="0" applyFont="1"/>
    <xf numFmtId="0" fontId="59" fillId="4" borderId="0" xfId="0" applyFont="1" applyFill="1"/>
    <xf numFmtId="0" fontId="8" fillId="0" borderId="0" xfId="0" applyFont="1"/>
    <xf numFmtId="0" fontId="63" fillId="0" borderId="2" xfId="0" applyFont="1" applyBorder="1" applyAlignment="1">
      <alignment vertical="center"/>
    </xf>
    <xf numFmtId="165" fontId="72" fillId="0" borderId="1" xfId="11" applyNumberFormat="1" applyFont="1" applyBorder="1" applyAlignment="1">
      <alignment horizontal="left" vertical="center"/>
    </xf>
    <xf numFmtId="165" fontId="70" fillId="0" borderId="1" xfId="11" applyNumberFormat="1" applyFont="1" applyFill="1" applyBorder="1" applyAlignment="1">
      <alignment horizontal="left" vertical="center" wrapText="1"/>
    </xf>
    <xf numFmtId="165" fontId="70" fillId="0" borderId="1" xfId="119" applyNumberFormat="1" applyFont="1" applyFill="1" applyBorder="1" applyAlignment="1">
      <alignment horizontal="left" vertical="center" wrapText="1"/>
    </xf>
    <xf numFmtId="165" fontId="71" fillId="2" borderId="1" xfId="11" applyNumberFormat="1" applyFont="1" applyFill="1" applyBorder="1" applyAlignment="1">
      <alignment horizontal="left" vertical="center" wrapText="1"/>
    </xf>
    <xf numFmtId="165" fontId="70" fillId="2" borderId="1" xfId="11" applyNumberFormat="1" applyFont="1" applyFill="1" applyBorder="1" applyAlignment="1">
      <alignment horizontal="left" vertical="center" wrapText="1"/>
    </xf>
    <xf numFmtId="165" fontId="70" fillId="5" borderId="1" xfId="11" applyNumberFormat="1" applyFont="1" applyFill="1" applyBorder="1" applyAlignment="1">
      <alignment horizontal="left" vertical="center" wrapText="1"/>
    </xf>
    <xf numFmtId="0" fontId="73" fillId="9" borderId="1" xfId="0" applyFont="1" applyFill="1" applyBorder="1" applyAlignment="1">
      <alignment horizontal="center" vertical="center"/>
    </xf>
    <xf numFmtId="165" fontId="71" fillId="5" borderId="1" xfId="11" applyNumberFormat="1" applyFont="1" applyFill="1" applyBorder="1" applyAlignment="1">
      <alignment horizontal="left" vertical="center" wrapText="1"/>
    </xf>
    <xf numFmtId="165" fontId="71" fillId="0" borderId="1" xfId="11" applyNumberFormat="1" applyFont="1" applyFill="1" applyBorder="1" applyAlignment="1">
      <alignment horizontal="left" vertical="center" wrapText="1"/>
    </xf>
    <xf numFmtId="166" fontId="73" fillId="9" borderId="1" xfId="0" applyNumberFormat="1" applyFont="1" applyFill="1" applyBorder="1" applyAlignment="1">
      <alignment horizontal="center" vertical="center"/>
    </xf>
    <xf numFmtId="165" fontId="72" fillId="2" borderId="1" xfId="11" applyNumberFormat="1" applyFont="1" applyFill="1" applyBorder="1" applyAlignment="1">
      <alignment horizontal="left" vertical="center"/>
    </xf>
    <xf numFmtId="165" fontId="72" fillId="0" borderId="1" xfId="11" applyNumberFormat="1" applyFont="1" applyFill="1" applyBorder="1" applyAlignment="1">
      <alignment horizontal="left" vertical="center"/>
    </xf>
    <xf numFmtId="167" fontId="71" fillId="5" borderId="1" xfId="11" applyNumberFormat="1" applyFont="1" applyFill="1" applyBorder="1" applyAlignment="1">
      <alignment horizontal="left" vertical="center" wrapText="1"/>
    </xf>
    <xf numFmtId="165" fontId="72" fillId="2" borderId="1" xfId="11" applyNumberFormat="1" applyFont="1" applyFill="1" applyBorder="1" applyAlignment="1">
      <alignment horizontal="left" vertical="center" wrapText="1"/>
    </xf>
    <xf numFmtId="165" fontId="73" fillId="2" borderId="1" xfId="11" applyNumberFormat="1" applyFont="1" applyFill="1" applyBorder="1" applyAlignment="1">
      <alignment horizontal="center" vertical="center"/>
    </xf>
    <xf numFmtId="165" fontId="75" fillId="4" borderId="1" xfId="11" applyNumberFormat="1" applyFont="1" applyFill="1" applyBorder="1" applyAlignment="1">
      <alignment horizontal="center" vertical="center" wrapText="1"/>
    </xf>
    <xf numFmtId="165" fontId="74" fillId="4" borderId="1" xfId="11" applyNumberFormat="1" applyFont="1" applyFill="1" applyBorder="1" applyAlignment="1">
      <alignment horizontal="center" vertical="center" wrapText="1"/>
    </xf>
    <xf numFmtId="165" fontId="71" fillId="0" borderId="1" xfId="11" applyNumberFormat="1" applyFont="1" applyFill="1" applyBorder="1" applyAlignment="1">
      <alignment horizontal="center" vertical="center" wrapText="1"/>
    </xf>
    <xf numFmtId="165" fontId="76" fillId="0" borderId="1" xfId="11" applyNumberFormat="1" applyFont="1" applyFill="1" applyBorder="1" applyAlignment="1">
      <alignment vertical="center" wrapText="1"/>
    </xf>
    <xf numFmtId="165" fontId="70" fillId="5" borderId="1" xfId="92" applyNumberFormat="1" applyFont="1" applyFill="1" applyBorder="1" applyAlignment="1">
      <alignment horizontal="left" vertical="center" wrapText="1"/>
    </xf>
    <xf numFmtId="165" fontId="70" fillId="5" borderId="1" xfId="44" applyNumberFormat="1" applyFont="1" applyFill="1" applyBorder="1" applyAlignment="1">
      <alignment horizontal="left" vertical="center" wrapText="1"/>
    </xf>
    <xf numFmtId="165" fontId="70" fillId="5" borderId="1" xfId="89" applyNumberFormat="1" applyFont="1" applyFill="1" applyBorder="1" applyAlignment="1">
      <alignment horizontal="left" vertical="center" wrapText="1"/>
    </xf>
    <xf numFmtId="165" fontId="70" fillId="5" borderId="1" xfId="43" applyNumberFormat="1" applyFont="1" applyFill="1" applyBorder="1" applyAlignment="1">
      <alignment horizontal="left" vertical="center" wrapText="1"/>
    </xf>
    <xf numFmtId="165" fontId="70" fillId="5" borderId="1" xfId="97" applyNumberFormat="1" applyFont="1" applyFill="1" applyBorder="1" applyAlignment="1">
      <alignment horizontal="left" vertical="center" wrapText="1"/>
    </xf>
    <xf numFmtId="165" fontId="70" fillId="5" borderId="1" xfId="93" applyNumberFormat="1" applyFont="1" applyFill="1" applyBorder="1" applyAlignment="1">
      <alignment horizontal="left" vertical="center" wrapText="1"/>
    </xf>
    <xf numFmtId="0" fontId="73" fillId="2" borderId="1" xfId="0" applyFont="1" applyFill="1" applyBorder="1" applyAlignment="1">
      <alignment horizontal="center" vertical="center"/>
    </xf>
    <xf numFmtId="0" fontId="72" fillId="2" borderId="1" xfId="0" applyFont="1" applyFill="1" applyBorder="1" applyAlignment="1">
      <alignment horizontal="left" vertical="center" wrapText="1"/>
    </xf>
    <xf numFmtId="0" fontId="72" fillId="0" borderId="1" xfId="0" applyFont="1" applyBorder="1" applyAlignment="1">
      <alignment horizontal="left" vertical="center"/>
    </xf>
    <xf numFmtId="0" fontId="72" fillId="2" borderId="1" xfId="0" applyFont="1" applyFill="1" applyBorder="1" applyAlignment="1">
      <alignment horizontal="left" vertical="center"/>
    </xf>
    <xf numFmtId="0" fontId="72" fillId="0" borderId="1" xfId="0" applyFont="1" applyFill="1" applyBorder="1" applyAlignment="1">
      <alignment horizontal="left" vertical="center"/>
    </xf>
    <xf numFmtId="1" fontId="71" fillId="0" borderId="1" xfId="15" applyNumberFormat="1" applyFont="1" applyFill="1" applyBorder="1" applyAlignment="1">
      <alignment horizontal="center" vertical="center" wrapText="1"/>
    </xf>
    <xf numFmtId="0" fontId="76" fillId="0" borderId="4" xfId="0" applyFont="1" applyFill="1" applyBorder="1" applyAlignment="1">
      <alignment vertical="center"/>
    </xf>
    <xf numFmtId="0" fontId="71" fillId="0" borderId="4" xfId="0" applyFont="1" applyFill="1" applyBorder="1" applyAlignment="1">
      <alignment vertical="center" wrapText="1"/>
    </xf>
    <xf numFmtId="165" fontId="58" fillId="0" borderId="1" xfId="203" applyNumberFormat="1" applyFont="1" applyFill="1" applyBorder="1" applyAlignment="1">
      <alignment horizontal="left" vertical="center" wrapText="1"/>
    </xf>
    <xf numFmtId="164" fontId="58" fillId="0" borderId="1" xfId="31" applyFont="1" applyFill="1" applyBorder="1" applyAlignment="1">
      <alignment horizontal="left" vertical="center" wrapText="1"/>
    </xf>
    <xf numFmtId="165" fontId="74" fillId="4" borderId="1" xfId="11" applyNumberFormat="1" applyFont="1" applyFill="1" applyBorder="1" applyAlignment="1">
      <alignment horizontal="center" vertical="center" wrapText="1"/>
    </xf>
    <xf numFmtId="165" fontId="74" fillId="4" borderId="1" xfId="11" applyNumberFormat="1" applyFont="1" applyFill="1" applyBorder="1" applyAlignment="1">
      <alignment horizontal="left" vertical="center" wrapText="1"/>
    </xf>
    <xf numFmtId="165" fontId="74" fillId="4" borderId="1" xfId="11" applyNumberFormat="1" applyFont="1" applyFill="1" applyBorder="1" applyAlignment="1">
      <alignment horizontal="center" vertical="center" wrapText="1"/>
    </xf>
    <xf numFmtId="0" fontId="74" fillId="4" borderId="1" xfId="0" applyFont="1" applyFill="1" applyBorder="1" applyAlignment="1">
      <alignment horizontal="center" vertical="center" wrapText="1"/>
    </xf>
    <xf numFmtId="165" fontId="48" fillId="4" borderId="0" xfId="11" applyNumberFormat="1" applyFont="1" applyFill="1"/>
    <xf numFmtId="3" fontId="72" fillId="5" borderId="1" xfId="0" applyNumberFormat="1" applyFont="1" applyFill="1" applyBorder="1" applyAlignment="1">
      <alignment horizontal="center" vertical="center"/>
    </xf>
    <xf numFmtId="0" fontId="72" fillId="5" borderId="1" xfId="0" applyFont="1" applyFill="1" applyBorder="1" applyAlignment="1">
      <alignment horizontal="center" vertical="center"/>
    </xf>
    <xf numFmtId="1" fontId="74" fillId="4" borderId="1" xfId="0" applyNumberFormat="1" applyFont="1" applyFill="1" applyBorder="1" applyAlignment="1">
      <alignment horizontal="center" vertical="center" wrapText="1"/>
    </xf>
    <xf numFmtId="0" fontId="75" fillId="4" borderId="1" xfId="11" applyNumberFormat="1" applyFont="1" applyFill="1" applyBorder="1" applyAlignment="1">
      <alignment horizontal="center" vertical="center" wrapText="1"/>
    </xf>
    <xf numFmtId="165" fontId="71" fillId="5" borderId="1" xfId="11" applyNumberFormat="1" applyFont="1" applyFill="1" applyBorder="1" applyAlignment="1">
      <alignment horizontal="center" vertical="center" wrapText="1"/>
    </xf>
    <xf numFmtId="0" fontId="70" fillId="5" borderId="1" xfId="0" applyFont="1" applyFill="1" applyBorder="1" applyAlignment="1">
      <alignment horizontal="center" vertical="center" wrapText="1"/>
    </xf>
    <xf numFmtId="0" fontId="70" fillId="5" borderId="1" xfId="0" applyFont="1" applyFill="1" applyBorder="1" applyAlignment="1">
      <alignment horizontal="center" vertical="center"/>
    </xf>
    <xf numFmtId="0" fontId="77" fillId="5" borderId="1" xfId="0" applyFont="1" applyFill="1" applyBorder="1" applyAlignment="1">
      <alignment horizontal="center" vertical="center"/>
    </xf>
    <xf numFmtId="165" fontId="71" fillId="5" borderId="1" xfId="156" applyNumberFormat="1" applyFont="1" applyFill="1" applyBorder="1" applyAlignment="1">
      <alignment horizontal="center" vertical="center" wrapText="1"/>
    </xf>
    <xf numFmtId="0" fontId="77" fillId="5" borderId="1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6" fillId="11" borderId="0" xfId="0" applyFont="1" applyFill="1"/>
    <xf numFmtId="165" fontId="58" fillId="4" borderId="1" xfId="11" applyNumberFormat="1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45" fillId="9" borderId="1" xfId="0" applyFont="1" applyFill="1" applyBorder="1" applyAlignment="1">
      <alignment horizontal="center" vertical="center" wrapText="1"/>
    </xf>
    <xf numFmtId="0" fontId="78" fillId="0" borderId="0" xfId="0" applyFont="1"/>
    <xf numFmtId="165" fontId="58" fillId="12" borderId="1" xfId="11" applyNumberFormat="1" applyFont="1" applyFill="1" applyBorder="1" applyAlignment="1">
      <alignment horizontal="center" vertical="center" wrapText="1"/>
    </xf>
    <xf numFmtId="167" fontId="79" fillId="0" borderId="0" xfId="11" applyNumberFormat="1" applyFont="1"/>
    <xf numFmtId="0" fontId="36" fillId="4" borderId="0" xfId="0" applyFont="1" applyFill="1"/>
    <xf numFmtId="0" fontId="37" fillId="4" borderId="0" xfId="0" applyFont="1" applyFill="1" applyBorder="1" applyAlignment="1">
      <alignment horizontal="center" vertical="center" wrapText="1"/>
    </xf>
    <xf numFmtId="0" fontId="40" fillId="4" borderId="0" xfId="0" applyFont="1" applyFill="1" applyBorder="1"/>
    <xf numFmtId="0" fontId="58" fillId="4" borderId="1" xfId="0" applyFont="1" applyFill="1" applyBorder="1" applyAlignment="1">
      <alignment horizontal="center" vertical="center" wrapText="1"/>
    </xf>
    <xf numFmtId="165" fontId="61" fillId="2" borderId="1" xfId="11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left" vertical="center" wrapText="1"/>
    </xf>
    <xf numFmtId="165" fontId="55" fillId="2" borderId="1" xfId="11" applyNumberFormat="1" applyFont="1" applyFill="1" applyBorder="1" applyAlignment="1">
      <alignment horizontal="center" vertical="center" wrapText="1"/>
    </xf>
    <xf numFmtId="165" fontId="58" fillId="4" borderId="5" xfId="11" applyNumberFormat="1" applyFont="1" applyFill="1" applyBorder="1" applyAlignment="1">
      <alignment horizontal="center" vertical="center" wrapText="1"/>
    </xf>
    <xf numFmtId="0" fontId="78" fillId="11" borderId="1" xfId="0" applyFont="1" applyFill="1" applyBorder="1"/>
    <xf numFmtId="0" fontId="58" fillId="3" borderId="1" xfId="0" applyFont="1" applyFill="1" applyBorder="1" applyAlignment="1">
      <alignment horizontal="center" vertical="center" wrapText="1"/>
    </xf>
    <xf numFmtId="165" fontId="81" fillId="4" borderId="1" xfId="11" applyNumberFormat="1" applyFont="1" applyFill="1" applyBorder="1" applyAlignment="1">
      <alignment horizontal="center" vertical="center" wrapText="1"/>
    </xf>
    <xf numFmtId="165" fontId="81" fillId="4" borderId="1" xfId="11" applyNumberFormat="1" applyFont="1" applyFill="1" applyBorder="1" applyAlignment="1">
      <alignment horizontal="left" vertical="center" wrapText="1"/>
    </xf>
    <xf numFmtId="165" fontId="82" fillId="4" borderId="1" xfId="11" applyNumberFormat="1" applyFont="1" applyFill="1" applyBorder="1" applyAlignment="1">
      <alignment horizontal="center" vertical="center" wrapText="1"/>
    </xf>
    <xf numFmtId="165" fontId="82" fillId="4" borderId="1" xfId="11" applyNumberFormat="1" applyFont="1" applyFill="1" applyBorder="1" applyAlignment="1">
      <alignment horizontal="left" vertical="center" wrapText="1"/>
    </xf>
    <xf numFmtId="0" fontId="83" fillId="4" borderId="0" xfId="0" applyFont="1" applyFill="1"/>
    <xf numFmtId="165" fontId="81" fillId="4" borderId="5" xfId="11" applyNumberFormat="1" applyFont="1" applyFill="1" applyBorder="1" applyAlignment="1">
      <alignment horizontal="center" vertical="center" wrapText="1"/>
    </xf>
    <xf numFmtId="165" fontId="81" fillId="4" borderId="5" xfId="11" applyNumberFormat="1" applyFont="1" applyFill="1" applyBorder="1" applyAlignment="1" applyProtection="1">
      <alignment horizontal="center" vertical="center" wrapText="1"/>
      <protection hidden="1"/>
    </xf>
    <xf numFmtId="0" fontId="84" fillId="11" borderId="0" xfId="0" applyFont="1" applyFill="1"/>
    <xf numFmtId="165" fontId="82" fillId="4" borderId="5" xfId="11" applyNumberFormat="1" applyFont="1" applyFill="1" applyBorder="1" applyAlignment="1">
      <alignment horizontal="center" vertical="center" wrapText="1"/>
    </xf>
    <xf numFmtId="0" fontId="84" fillId="4" borderId="0" xfId="0" applyFont="1" applyFill="1"/>
    <xf numFmtId="0" fontId="32" fillId="7" borderId="6" xfId="0" applyFont="1" applyFill="1" applyBorder="1" applyAlignment="1">
      <alignment horizontal="center" vertical="center" wrapText="1"/>
    </xf>
    <xf numFmtId="165" fontId="19" fillId="4" borderId="6" xfId="11" applyNumberFormat="1" applyFont="1" applyFill="1" applyBorder="1" applyAlignment="1">
      <alignment horizontal="center" vertical="center" wrapText="1"/>
    </xf>
    <xf numFmtId="165" fontId="55" fillId="0" borderId="6" xfId="11" applyNumberFormat="1" applyFont="1" applyFill="1" applyBorder="1" applyAlignment="1">
      <alignment horizontal="center" vertical="center" wrapText="1"/>
    </xf>
    <xf numFmtId="0" fontId="54" fillId="0" borderId="0" xfId="0" applyFont="1" applyBorder="1" applyAlignment="1"/>
    <xf numFmtId="165" fontId="58" fillId="0" borderId="14" xfId="11" applyNumberFormat="1" applyFont="1" applyFill="1" applyBorder="1" applyAlignment="1">
      <alignment horizontal="center" vertical="center" wrapText="1"/>
    </xf>
    <xf numFmtId="165" fontId="58" fillId="0" borderId="14" xfId="11" applyNumberFormat="1" applyFont="1" applyFill="1" applyBorder="1" applyAlignment="1">
      <alignment horizontal="left" vertical="center" wrapText="1"/>
    </xf>
    <xf numFmtId="165" fontId="62" fillId="0" borderId="14" xfId="11" applyNumberFormat="1" applyFont="1" applyFill="1" applyBorder="1" applyAlignment="1">
      <alignment horizontal="left" vertical="center" wrapText="1"/>
    </xf>
    <xf numFmtId="165" fontId="62" fillId="0" borderId="14" xfId="11" applyNumberFormat="1" applyFont="1" applyFill="1" applyBorder="1" applyAlignment="1">
      <alignment horizontal="center" vertical="center" wrapText="1"/>
    </xf>
    <xf numFmtId="165" fontId="58" fillId="0" borderId="15" xfId="11" applyNumberFormat="1" applyFont="1" applyFill="1" applyBorder="1" applyAlignment="1">
      <alignment horizontal="center" vertical="center" wrapText="1"/>
    </xf>
    <xf numFmtId="165" fontId="58" fillId="0" borderId="15" xfId="11" applyNumberFormat="1" applyFont="1" applyFill="1" applyBorder="1" applyAlignment="1">
      <alignment horizontal="left" vertical="center" wrapText="1"/>
    </xf>
    <xf numFmtId="165" fontId="62" fillId="0" borderId="15" xfId="11" applyNumberFormat="1" applyFont="1" applyFill="1" applyBorder="1" applyAlignment="1">
      <alignment horizontal="left" vertical="center" wrapText="1"/>
    </xf>
    <xf numFmtId="165" fontId="62" fillId="0" borderId="15" xfId="11" applyNumberFormat="1" applyFont="1" applyFill="1" applyBorder="1" applyAlignment="1">
      <alignment horizontal="center" vertical="center" wrapText="1"/>
    </xf>
    <xf numFmtId="165" fontId="58" fillId="0" borderId="20" xfId="11" applyNumberFormat="1" applyFont="1" applyFill="1" applyBorder="1" applyAlignment="1">
      <alignment horizontal="center" vertical="center" wrapText="1"/>
    </xf>
    <xf numFmtId="165" fontId="58" fillId="0" borderId="20" xfId="11" applyNumberFormat="1" applyFont="1" applyFill="1" applyBorder="1" applyAlignment="1">
      <alignment horizontal="left" vertical="center" wrapText="1"/>
    </xf>
    <xf numFmtId="165" fontId="62" fillId="0" borderId="20" xfId="11" applyNumberFormat="1" applyFont="1" applyFill="1" applyBorder="1" applyAlignment="1">
      <alignment horizontal="left" vertical="center" wrapText="1"/>
    </xf>
    <xf numFmtId="165" fontId="58" fillId="3" borderId="22" xfId="11" applyNumberFormat="1" applyFont="1" applyFill="1" applyBorder="1" applyAlignment="1">
      <alignment horizontal="center" vertical="center" wrapText="1"/>
    </xf>
    <xf numFmtId="165" fontId="58" fillId="0" borderId="23" xfId="11" applyNumberFormat="1" applyFont="1" applyFill="1" applyBorder="1" applyAlignment="1">
      <alignment horizontal="left" vertical="center" wrapText="1"/>
    </xf>
    <xf numFmtId="165" fontId="58" fillId="3" borderId="24" xfId="11" applyNumberFormat="1" applyFont="1" applyFill="1" applyBorder="1" applyAlignment="1">
      <alignment horizontal="center" vertical="center" wrapText="1"/>
    </xf>
    <xf numFmtId="165" fontId="58" fillId="0" borderId="25" xfId="11" applyNumberFormat="1" applyFont="1" applyFill="1" applyBorder="1" applyAlignment="1">
      <alignment horizontal="left" vertical="center" wrapText="1"/>
    </xf>
    <xf numFmtId="165" fontId="58" fillId="3" borderId="19" xfId="11" applyNumberFormat="1" applyFont="1" applyFill="1" applyBorder="1" applyAlignment="1">
      <alignment horizontal="center" vertical="center" wrapText="1"/>
    </xf>
    <xf numFmtId="165" fontId="58" fillId="0" borderId="21" xfId="11" applyNumberFormat="1" applyFont="1" applyFill="1" applyBorder="1" applyAlignment="1">
      <alignment horizontal="left" vertical="center" wrapText="1"/>
    </xf>
    <xf numFmtId="165" fontId="58" fillId="0" borderId="37" xfId="11" applyNumberFormat="1" applyFont="1" applyFill="1" applyBorder="1" applyAlignment="1">
      <alignment horizontal="left" vertical="center" wrapText="1"/>
    </xf>
    <xf numFmtId="165" fontId="58" fillId="0" borderId="34" xfId="11" applyNumberFormat="1" applyFont="1" applyFill="1" applyBorder="1" applyAlignment="1">
      <alignment horizontal="left" vertical="center" wrapText="1"/>
    </xf>
    <xf numFmtId="165" fontId="58" fillId="0" borderId="35" xfId="11" applyNumberFormat="1" applyFont="1" applyFill="1" applyBorder="1" applyAlignment="1">
      <alignment horizontal="left" vertical="center" wrapText="1"/>
    </xf>
    <xf numFmtId="165" fontId="58" fillId="3" borderId="14" xfId="11" applyNumberFormat="1" applyFont="1" applyFill="1" applyBorder="1" applyAlignment="1">
      <alignment horizontal="left" vertical="center" wrapText="1"/>
    </xf>
    <xf numFmtId="165" fontId="58" fillId="5" borderId="14" xfId="11" applyNumberFormat="1" applyFont="1" applyFill="1" applyBorder="1" applyAlignment="1">
      <alignment horizontal="left" vertical="center" wrapText="1"/>
    </xf>
    <xf numFmtId="165" fontId="58" fillId="8" borderId="14" xfId="11" applyNumberFormat="1" applyFont="1" applyFill="1" applyBorder="1" applyAlignment="1">
      <alignment horizontal="left" vertical="center" wrapText="1"/>
    </xf>
    <xf numFmtId="165" fontId="62" fillId="3" borderId="14" xfId="11" applyNumberFormat="1" applyFont="1" applyFill="1" applyBorder="1" applyAlignment="1">
      <alignment horizontal="left" vertical="center" wrapText="1"/>
    </xf>
    <xf numFmtId="0" fontId="42" fillId="2" borderId="24" xfId="0" applyFont="1" applyFill="1" applyBorder="1" applyAlignment="1">
      <alignment horizontal="center" vertical="center"/>
    </xf>
    <xf numFmtId="165" fontId="55" fillId="0" borderId="25" xfId="11" applyNumberFormat="1" applyFont="1" applyFill="1" applyBorder="1" applyAlignment="1">
      <alignment horizontal="left" vertical="center" wrapText="1"/>
    </xf>
    <xf numFmtId="0" fontId="42" fillId="2" borderId="19" xfId="0" applyFont="1" applyFill="1" applyBorder="1" applyAlignment="1">
      <alignment horizontal="center" vertical="center"/>
    </xf>
    <xf numFmtId="165" fontId="58" fillId="3" borderId="20" xfId="11" applyNumberFormat="1" applyFont="1" applyFill="1" applyBorder="1" applyAlignment="1">
      <alignment horizontal="left" vertical="center" wrapText="1"/>
    </xf>
    <xf numFmtId="165" fontId="58" fillId="5" borderId="20" xfId="11" applyNumberFormat="1" applyFont="1" applyFill="1" applyBorder="1" applyAlignment="1">
      <alignment horizontal="left" vertical="center" wrapText="1"/>
    </xf>
    <xf numFmtId="165" fontId="58" fillId="8" borderId="20" xfId="11" applyNumberFormat="1" applyFont="1" applyFill="1" applyBorder="1" applyAlignment="1">
      <alignment horizontal="left" vertical="center" wrapText="1"/>
    </xf>
    <xf numFmtId="165" fontId="62" fillId="0" borderId="20" xfId="11" applyNumberFormat="1" applyFont="1" applyFill="1" applyBorder="1" applyAlignment="1">
      <alignment horizontal="center" vertical="center" wrapText="1"/>
    </xf>
    <xf numFmtId="165" fontId="62" fillId="3" borderId="20" xfId="11" applyNumberFormat="1" applyFont="1" applyFill="1" applyBorder="1" applyAlignment="1">
      <alignment horizontal="left" vertical="center" wrapText="1"/>
    </xf>
    <xf numFmtId="165" fontId="55" fillId="0" borderId="21" xfId="11" applyNumberFormat="1" applyFont="1" applyFill="1" applyBorder="1" applyAlignment="1">
      <alignment horizontal="left" vertical="center" wrapText="1"/>
    </xf>
    <xf numFmtId="0" fontId="33" fillId="0" borderId="34" xfId="0" applyFont="1" applyFill="1" applyBorder="1" applyAlignment="1">
      <alignment horizontal="left" vertical="center" wrapText="1"/>
    </xf>
    <xf numFmtId="0" fontId="33" fillId="0" borderId="35" xfId="0" applyFont="1" applyFill="1" applyBorder="1" applyAlignment="1">
      <alignment horizontal="left" vertical="center" wrapText="1"/>
    </xf>
    <xf numFmtId="165" fontId="58" fillId="5" borderId="29" xfId="11" applyNumberFormat="1" applyFont="1" applyFill="1" applyBorder="1" applyAlignment="1">
      <alignment horizontal="left" vertical="center" wrapText="1"/>
    </xf>
    <xf numFmtId="165" fontId="58" fillId="5" borderId="27" xfId="11" applyNumberFormat="1" applyFont="1" applyFill="1" applyBorder="1" applyAlignment="1">
      <alignment horizontal="left" vertical="center" wrapText="1"/>
    </xf>
    <xf numFmtId="165" fontId="58" fillId="8" borderId="24" xfId="11" applyNumberFormat="1" applyFont="1" applyFill="1" applyBorder="1" applyAlignment="1">
      <alignment horizontal="left" vertical="center" wrapText="1"/>
    </xf>
    <xf numFmtId="165" fontId="58" fillId="8" borderId="19" xfId="11" applyNumberFormat="1" applyFont="1" applyFill="1" applyBorder="1" applyAlignment="1">
      <alignment horizontal="left" vertical="center" wrapText="1"/>
    </xf>
    <xf numFmtId="165" fontId="62" fillId="3" borderId="24" xfId="11" applyNumberFormat="1" applyFont="1" applyFill="1" applyBorder="1" applyAlignment="1">
      <alignment horizontal="center" vertical="center" wrapText="1"/>
    </xf>
    <xf numFmtId="165" fontId="62" fillId="3" borderId="19" xfId="11" applyNumberFormat="1" applyFont="1" applyFill="1" applyBorder="1" applyAlignment="1">
      <alignment horizontal="center" vertical="center" wrapText="1"/>
    </xf>
    <xf numFmtId="0" fontId="18" fillId="3" borderId="41" xfId="0" applyFont="1" applyFill="1" applyBorder="1" applyAlignment="1">
      <alignment horizontal="center" vertical="center" wrapText="1"/>
    </xf>
    <xf numFmtId="0" fontId="55" fillId="3" borderId="39" xfId="0" applyFont="1" applyFill="1" applyBorder="1" applyAlignment="1">
      <alignment horizontal="center" vertical="center" wrapText="1"/>
    </xf>
    <xf numFmtId="0" fontId="19" fillId="3" borderId="39" xfId="0" applyFont="1" applyFill="1" applyBorder="1" applyAlignment="1">
      <alignment horizontal="center" vertical="center" wrapText="1"/>
    </xf>
    <xf numFmtId="0" fontId="18" fillId="3" borderId="39" xfId="0" applyFont="1" applyFill="1" applyBorder="1" applyAlignment="1">
      <alignment horizontal="center" vertical="center" wrapText="1"/>
    </xf>
    <xf numFmtId="0" fontId="19" fillId="3" borderId="42" xfId="0" applyFont="1" applyFill="1" applyBorder="1" applyAlignment="1">
      <alignment horizontal="center" vertical="center" wrapText="1"/>
    </xf>
    <xf numFmtId="0" fontId="18" fillId="5" borderId="38" xfId="0" applyFont="1" applyFill="1" applyBorder="1" applyAlignment="1">
      <alignment horizontal="center" vertical="center" wrapText="1"/>
    </xf>
    <xf numFmtId="0" fontId="55" fillId="5" borderId="39" xfId="0" applyFont="1" applyFill="1" applyBorder="1" applyAlignment="1">
      <alignment horizontal="center" vertical="center" wrapText="1"/>
    </xf>
    <xf numFmtId="0" fontId="19" fillId="5" borderId="39" xfId="0" applyFont="1" applyFill="1" applyBorder="1" applyAlignment="1">
      <alignment horizontal="center" vertical="center" wrapText="1"/>
    </xf>
    <xf numFmtId="0" fontId="18" fillId="5" borderId="39" xfId="0" applyFont="1" applyFill="1" applyBorder="1" applyAlignment="1">
      <alignment horizontal="center" vertical="center" wrapText="1"/>
    </xf>
    <xf numFmtId="0" fontId="18" fillId="5" borderId="40" xfId="0" applyFont="1" applyFill="1" applyBorder="1" applyAlignment="1">
      <alignment horizontal="center" vertical="center" wrapText="1"/>
    </xf>
    <xf numFmtId="0" fontId="18" fillId="8" borderId="41" xfId="0" applyFont="1" applyFill="1" applyBorder="1" applyAlignment="1">
      <alignment horizontal="center" vertical="center" wrapText="1"/>
    </xf>
    <xf numFmtId="0" fontId="18" fillId="8" borderId="39" xfId="0" applyFont="1" applyFill="1" applyBorder="1" applyAlignment="1">
      <alignment horizontal="center" vertical="center" wrapText="1"/>
    </xf>
    <xf numFmtId="0" fontId="18" fillId="8" borderId="42" xfId="0" applyFont="1" applyFill="1" applyBorder="1" applyAlignment="1">
      <alignment horizontal="center" vertical="center" wrapText="1"/>
    </xf>
    <xf numFmtId="165" fontId="55" fillId="3" borderId="41" xfId="11" applyNumberFormat="1" applyFont="1" applyFill="1" applyBorder="1" applyAlignment="1">
      <alignment horizontal="center" vertical="center" wrapText="1"/>
    </xf>
    <xf numFmtId="0" fontId="55" fillId="9" borderId="39" xfId="0" applyFont="1" applyFill="1" applyBorder="1" applyAlignment="1">
      <alignment horizontal="center" vertical="center" wrapText="1"/>
    </xf>
    <xf numFmtId="0" fontId="19" fillId="9" borderId="39" xfId="0" applyFont="1" applyFill="1" applyBorder="1" applyAlignment="1">
      <alignment horizontal="center" vertical="center" wrapText="1"/>
    </xf>
    <xf numFmtId="165" fontId="55" fillId="9" borderId="39" xfId="11" applyNumberFormat="1" applyFont="1" applyFill="1" applyBorder="1" applyAlignment="1">
      <alignment horizontal="center" vertical="center" wrapText="1"/>
    </xf>
    <xf numFmtId="0" fontId="18" fillId="9" borderId="39" xfId="0" applyFont="1" applyFill="1" applyBorder="1" applyAlignment="1">
      <alignment horizontal="center" vertical="center" wrapText="1"/>
    </xf>
    <xf numFmtId="0" fontId="18" fillId="9" borderId="42" xfId="0" applyFont="1" applyFill="1" applyBorder="1" applyAlignment="1">
      <alignment horizontal="center" vertical="center" wrapText="1"/>
    </xf>
    <xf numFmtId="0" fontId="42" fillId="2" borderId="22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left" vertical="center" wrapText="1"/>
    </xf>
    <xf numFmtId="165" fontId="58" fillId="3" borderId="15" xfId="11" applyNumberFormat="1" applyFont="1" applyFill="1" applyBorder="1" applyAlignment="1">
      <alignment horizontal="left" vertical="center" wrapText="1"/>
    </xf>
    <xf numFmtId="165" fontId="58" fillId="5" borderId="28" xfId="11" applyNumberFormat="1" applyFont="1" applyFill="1" applyBorder="1" applyAlignment="1">
      <alignment horizontal="left" vertical="center" wrapText="1"/>
    </xf>
    <xf numFmtId="165" fontId="58" fillId="5" borderId="15" xfId="11" applyNumberFormat="1" applyFont="1" applyFill="1" applyBorder="1" applyAlignment="1">
      <alignment horizontal="left" vertical="center" wrapText="1"/>
    </xf>
    <xf numFmtId="165" fontId="58" fillId="8" borderId="22" xfId="11" applyNumberFormat="1" applyFont="1" applyFill="1" applyBorder="1" applyAlignment="1">
      <alignment horizontal="left" vertical="center" wrapText="1"/>
    </xf>
    <xf numFmtId="165" fontId="58" fillId="8" borderId="15" xfId="11" applyNumberFormat="1" applyFont="1" applyFill="1" applyBorder="1" applyAlignment="1">
      <alignment horizontal="left" vertical="center" wrapText="1"/>
    </xf>
    <xf numFmtId="165" fontId="62" fillId="3" borderId="22" xfId="11" applyNumberFormat="1" applyFont="1" applyFill="1" applyBorder="1" applyAlignment="1">
      <alignment horizontal="center" vertical="center" wrapText="1"/>
    </xf>
    <xf numFmtId="1" fontId="62" fillId="0" borderId="15" xfId="11" applyNumberFormat="1" applyFont="1" applyFill="1" applyBorder="1" applyAlignment="1">
      <alignment horizontal="center" vertical="center" wrapText="1"/>
    </xf>
    <xf numFmtId="165" fontId="62" fillId="3" borderId="15" xfId="11" applyNumberFormat="1" applyFont="1" applyFill="1" applyBorder="1" applyAlignment="1">
      <alignment horizontal="left" vertical="center" wrapText="1"/>
    </xf>
    <xf numFmtId="165" fontId="55" fillId="0" borderId="23" xfId="11" applyNumberFormat="1" applyFont="1" applyFill="1" applyBorder="1" applyAlignment="1">
      <alignment horizontal="left" vertical="center" wrapText="1"/>
    </xf>
    <xf numFmtId="165" fontId="85" fillId="4" borderId="30" xfId="11" applyNumberFormat="1" applyFont="1" applyFill="1" applyBorder="1" applyAlignment="1">
      <alignment horizontal="center" vertical="center" wrapText="1"/>
    </xf>
    <xf numFmtId="165" fontId="85" fillId="4" borderId="31" xfId="11" applyNumberFormat="1" applyFont="1" applyFill="1" applyBorder="1" applyAlignment="1">
      <alignment horizontal="center" vertical="center" wrapText="1"/>
    </xf>
    <xf numFmtId="165" fontId="85" fillId="4" borderId="31" xfId="11" applyNumberFormat="1" applyFont="1" applyFill="1" applyBorder="1" applyAlignment="1">
      <alignment horizontal="left" vertical="center" wrapText="1"/>
    </xf>
    <xf numFmtId="165" fontId="85" fillId="4" borderId="32" xfId="11" applyNumberFormat="1" applyFont="1" applyFill="1" applyBorder="1" applyAlignment="1">
      <alignment horizontal="left" vertical="center" wrapText="1"/>
    </xf>
    <xf numFmtId="165" fontId="85" fillId="4" borderId="33" xfId="11" applyNumberFormat="1" applyFont="1" applyFill="1" applyBorder="1" applyAlignment="1">
      <alignment horizontal="center" vertical="center" wrapText="1"/>
    </xf>
    <xf numFmtId="165" fontId="85" fillId="4" borderId="36" xfId="11" applyNumberFormat="1" applyFont="1" applyFill="1" applyBorder="1" applyAlignment="1">
      <alignment horizontal="center" vertical="center" wrapText="1"/>
    </xf>
    <xf numFmtId="165" fontId="85" fillId="4" borderId="32" xfId="11" applyNumberFormat="1" applyFont="1" applyFill="1" applyBorder="1" applyAlignment="1">
      <alignment horizontal="center" vertical="center" wrapText="1"/>
    </xf>
    <xf numFmtId="0" fontId="85" fillId="4" borderId="0" xfId="0" applyFont="1" applyFill="1"/>
    <xf numFmtId="0" fontId="18" fillId="3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165" fontId="85" fillId="4" borderId="1" xfId="11" applyNumberFormat="1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65" fontId="55" fillId="5" borderId="1" xfId="11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165" fontId="58" fillId="0" borderId="1" xfId="11" applyNumberFormat="1" applyFont="1" applyFill="1" applyBorder="1" applyAlignment="1">
      <alignment vertical="center" wrapText="1"/>
    </xf>
    <xf numFmtId="165" fontId="58" fillId="3" borderId="1" xfId="11" applyNumberFormat="1" applyFont="1" applyFill="1" applyBorder="1" applyAlignment="1">
      <alignment vertical="center" wrapText="1"/>
    </xf>
    <xf numFmtId="165" fontId="60" fillId="4" borderId="1" xfId="11" applyNumberFormat="1" applyFont="1" applyFill="1" applyBorder="1" applyAlignment="1">
      <alignment vertical="center" wrapText="1"/>
    </xf>
    <xf numFmtId="165" fontId="61" fillId="3" borderId="1" xfId="11" applyNumberFormat="1" applyFont="1" applyFill="1" applyBorder="1" applyAlignment="1">
      <alignment vertical="center" wrapText="1"/>
    </xf>
    <xf numFmtId="165" fontId="62" fillId="0" borderId="1" xfId="11" applyNumberFormat="1" applyFont="1" applyFill="1" applyBorder="1" applyAlignment="1">
      <alignment vertical="center" wrapText="1"/>
    </xf>
    <xf numFmtId="165" fontId="62" fillId="3" borderId="1" xfId="11" applyNumberFormat="1" applyFont="1" applyFill="1" applyBorder="1" applyAlignment="1">
      <alignment vertical="center" wrapText="1"/>
    </xf>
    <xf numFmtId="165" fontId="58" fillId="4" borderId="1" xfId="11" applyNumberFormat="1" applyFont="1" applyFill="1" applyBorder="1" applyAlignment="1">
      <alignment vertical="center" wrapText="1"/>
    </xf>
    <xf numFmtId="165" fontId="58" fillId="2" borderId="1" xfId="11" applyNumberFormat="1" applyFont="1" applyFill="1" applyBorder="1" applyAlignment="1" applyProtection="1">
      <alignment vertical="center" wrapText="1"/>
      <protection hidden="1"/>
    </xf>
    <xf numFmtId="165" fontId="36" fillId="11" borderId="1" xfId="11" applyNumberFormat="1" applyFont="1" applyFill="1" applyBorder="1" applyAlignment="1"/>
    <xf numFmtId="165" fontId="36" fillId="0" borderId="1" xfId="11" applyNumberFormat="1" applyFont="1" applyBorder="1" applyAlignment="1"/>
    <xf numFmtId="165" fontId="19" fillId="4" borderId="1" xfId="11" applyNumberFormat="1" applyFont="1" applyFill="1" applyBorder="1" applyAlignment="1">
      <alignment vertical="center" wrapText="1"/>
    </xf>
    <xf numFmtId="165" fontId="55" fillId="2" borderId="1" xfId="11" applyNumberFormat="1" applyFont="1" applyFill="1" applyBorder="1" applyAlignment="1">
      <alignment vertical="center" wrapText="1"/>
    </xf>
    <xf numFmtId="0" fontId="18" fillId="13" borderId="1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88" fillId="0" borderId="0" xfId="0" applyFont="1"/>
    <xf numFmtId="0" fontId="44" fillId="0" borderId="1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167" fontId="19" fillId="4" borderId="1" xfId="11" applyNumberFormat="1" applyFont="1" applyFill="1" applyBorder="1" applyAlignment="1">
      <alignment vertical="center" wrapText="1"/>
    </xf>
    <xf numFmtId="167" fontId="55" fillId="2" borderId="1" xfId="11" applyNumberFormat="1" applyFont="1" applyFill="1" applyBorder="1" applyAlignment="1">
      <alignment vertical="center" wrapText="1"/>
    </xf>
    <xf numFmtId="165" fontId="48" fillId="4" borderId="1" xfId="11" applyNumberFormat="1" applyFont="1" applyFill="1" applyBorder="1" applyAlignment="1">
      <alignment vertical="center" wrapText="1"/>
    </xf>
    <xf numFmtId="165" fontId="89" fillId="4" borderId="1" xfId="11" applyNumberFormat="1" applyFont="1" applyFill="1" applyBorder="1" applyAlignment="1" applyProtection="1">
      <alignment vertical="center" wrapText="1"/>
      <protection hidden="1"/>
    </xf>
    <xf numFmtId="165" fontId="90" fillId="11" borderId="1" xfId="11" applyNumberFormat="1" applyFont="1" applyFill="1" applyBorder="1" applyAlignment="1"/>
    <xf numFmtId="165" fontId="48" fillId="4" borderId="1" xfId="11" applyNumberFormat="1" applyFont="1" applyFill="1" applyBorder="1" applyAlignment="1" applyProtection="1">
      <alignment vertical="center" wrapText="1"/>
      <protection hidden="1"/>
    </xf>
    <xf numFmtId="165" fontId="48" fillId="4" borderId="1" xfId="11" applyNumberFormat="1" applyFont="1" applyFill="1" applyBorder="1" applyAlignment="1" applyProtection="1">
      <alignment horizontal="center" vertical="center" wrapText="1"/>
      <protection hidden="1"/>
    </xf>
    <xf numFmtId="0" fontId="62" fillId="3" borderId="1" xfId="0" applyFont="1" applyFill="1" applyBorder="1" applyAlignment="1">
      <alignment horizontal="center" vertical="center" wrapText="1"/>
    </xf>
    <xf numFmtId="0" fontId="60" fillId="3" borderId="1" xfId="0" applyFont="1" applyFill="1" applyBorder="1" applyAlignment="1">
      <alignment horizontal="center" vertical="center" wrapText="1"/>
    </xf>
    <xf numFmtId="0" fontId="94" fillId="3" borderId="1" xfId="0" applyFont="1" applyFill="1" applyBorder="1"/>
    <xf numFmtId="0" fontId="71" fillId="0" borderId="1" xfId="0" applyFont="1" applyFill="1" applyBorder="1" applyAlignment="1">
      <alignment horizontal="left" vertical="center" wrapText="1"/>
    </xf>
    <xf numFmtId="165" fontId="55" fillId="0" borderId="1" xfId="11" applyNumberFormat="1" applyFont="1" applyFill="1" applyBorder="1" applyAlignment="1">
      <alignment vertical="center" wrapText="1"/>
    </xf>
    <xf numFmtId="165" fontId="62" fillId="2" borderId="1" xfId="11" applyNumberFormat="1" applyFont="1" applyFill="1" applyBorder="1" applyAlignment="1">
      <alignment vertical="center" wrapText="1"/>
    </xf>
    <xf numFmtId="167" fontId="55" fillId="0" borderId="1" xfId="11" applyNumberFormat="1" applyFont="1" applyFill="1" applyBorder="1" applyAlignment="1">
      <alignment vertical="center" wrapText="1"/>
    </xf>
    <xf numFmtId="165" fontId="10" fillId="3" borderId="1" xfId="11" applyNumberFormat="1" applyFont="1" applyFill="1" applyBorder="1" applyAlignment="1">
      <alignment horizontal="center" vertical="center" wrapText="1"/>
    </xf>
    <xf numFmtId="165" fontId="10" fillId="3" borderId="4" xfId="11" applyNumberFormat="1" applyFont="1" applyFill="1" applyBorder="1" applyAlignment="1">
      <alignment horizontal="center" vertical="center" wrapText="1"/>
    </xf>
    <xf numFmtId="165" fontId="10" fillId="3" borderId="7" xfId="11" applyNumberFormat="1" applyFont="1" applyFill="1" applyBorder="1" applyAlignment="1">
      <alignment horizontal="center" vertical="center" wrapText="1"/>
    </xf>
    <xf numFmtId="165" fontId="10" fillId="3" borderId="6" xfId="11" applyNumberFormat="1" applyFont="1" applyFill="1" applyBorder="1" applyAlignment="1">
      <alignment horizontal="center" vertical="center" wrapText="1"/>
    </xf>
    <xf numFmtId="165" fontId="10" fillId="3" borderId="3" xfId="11" applyNumberFormat="1" applyFont="1" applyFill="1" applyBorder="1" applyAlignment="1">
      <alignment horizontal="center" vertical="center" wrapText="1"/>
    </xf>
    <xf numFmtId="165" fontId="10" fillId="3" borderId="5" xfId="11" applyNumberFormat="1" applyFont="1" applyFill="1" applyBorder="1" applyAlignment="1">
      <alignment horizontal="center" vertical="center" wrapText="1"/>
    </xf>
    <xf numFmtId="165" fontId="21" fillId="4" borderId="4" xfId="11" applyNumberFormat="1" applyFont="1" applyFill="1" applyBorder="1" applyAlignment="1">
      <alignment horizontal="center" vertical="center" wrapText="1"/>
    </xf>
    <xf numFmtId="165" fontId="21" fillId="4" borderId="7" xfId="11" applyNumberFormat="1" applyFont="1" applyFill="1" applyBorder="1" applyAlignment="1">
      <alignment horizontal="center" vertical="center" wrapText="1"/>
    </xf>
    <xf numFmtId="165" fontId="21" fillId="4" borderId="6" xfId="11" applyNumberFormat="1" applyFont="1" applyFill="1" applyBorder="1" applyAlignment="1">
      <alignment horizontal="center" vertical="center" wrapText="1"/>
    </xf>
    <xf numFmtId="165" fontId="16" fillId="6" borderId="4" xfId="11" applyNumberFormat="1" applyFont="1" applyFill="1" applyBorder="1" applyAlignment="1">
      <alignment horizontal="center" vertical="center" wrapText="1"/>
    </xf>
    <xf numFmtId="165" fontId="16" fillId="6" borderId="7" xfId="11" applyNumberFormat="1" applyFont="1" applyFill="1" applyBorder="1" applyAlignment="1">
      <alignment horizontal="center" vertical="center" wrapText="1"/>
    </xf>
    <xf numFmtId="165" fontId="16" fillId="6" borderId="6" xfId="11" applyNumberFormat="1" applyFont="1" applyFill="1" applyBorder="1" applyAlignment="1">
      <alignment horizontal="center" vertical="center" wrapText="1"/>
    </xf>
    <xf numFmtId="165" fontId="13" fillId="0" borderId="0" xfId="11" applyNumberFormat="1" applyFont="1" applyBorder="1" applyAlignment="1">
      <alignment horizontal="center" vertical="center" wrapText="1"/>
    </xf>
    <xf numFmtId="165" fontId="17" fillId="0" borderId="2" xfId="11" applyNumberFormat="1" applyFont="1" applyBorder="1" applyAlignment="1">
      <alignment horizontal="center"/>
    </xf>
    <xf numFmtId="165" fontId="10" fillId="3" borderId="1" xfId="11" applyNumberFormat="1" applyFont="1" applyFill="1" applyBorder="1" applyAlignment="1">
      <alignment horizontal="center" vertical="center"/>
    </xf>
    <xf numFmtId="165" fontId="17" fillId="3" borderId="1" xfId="11" applyNumberFormat="1" applyFont="1" applyFill="1" applyBorder="1" applyAlignment="1">
      <alignment horizontal="center" vertical="center" wrapText="1"/>
    </xf>
    <xf numFmtId="165" fontId="10" fillId="3" borderId="13" xfId="11" applyNumberFormat="1" applyFont="1" applyFill="1" applyBorder="1" applyAlignment="1">
      <alignment horizontal="center" vertical="center" wrapText="1"/>
    </xf>
    <xf numFmtId="165" fontId="17" fillId="7" borderId="1" xfId="11" applyNumberFormat="1" applyFont="1" applyFill="1" applyBorder="1" applyAlignment="1">
      <alignment horizontal="center" vertical="center" wrapText="1"/>
    </xf>
    <xf numFmtId="165" fontId="10" fillId="7" borderId="1" xfId="11" applyNumberFormat="1" applyFont="1" applyFill="1" applyBorder="1" applyAlignment="1">
      <alignment horizontal="center" vertical="center" wrapText="1"/>
    </xf>
    <xf numFmtId="165" fontId="11" fillId="7" borderId="1" xfId="11" applyNumberFormat="1" applyFont="1" applyFill="1" applyBorder="1" applyAlignment="1">
      <alignment horizontal="center" vertical="center" wrapText="1"/>
    </xf>
    <xf numFmtId="165" fontId="25" fillId="7" borderId="1" xfId="11" applyNumberFormat="1" applyFont="1" applyFill="1" applyBorder="1" applyAlignment="1">
      <alignment horizontal="center" vertical="center" wrapText="1"/>
    </xf>
    <xf numFmtId="165" fontId="21" fillId="4" borderId="1" xfId="11" applyNumberFormat="1" applyFont="1" applyFill="1" applyBorder="1" applyAlignment="1">
      <alignment horizontal="center" vertical="center" wrapText="1"/>
    </xf>
    <xf numFmtId="165" fontId="10" fillId="7" borderId="8" xfId="11" applyNumberFormat="1" applyFont="1" applyFill="1" applyBorder="1" applyAlignment="1">
      <alignment horizontal="center" vertical="center" wrapText="1"/>
    </xf>
    <xf numFmtId="165" fontId="10" fillId="7" borderId="10" xfId="11" applyNumberFormat="1" applyFont="1" applyFill="1" applyBorder="1" applyAlignment="1">
      <alignment horizontal="center" vertical="center" wrapText="1"/>
    </xf>
    <xf numFmtId="165" fontId="10" fillId="7" borderId="9" xfId="11" applyNumberFormat="1" applyFont="1" applyFill="1" applyBorder="1" applyAlignment="1">
      <alignment horizontal="center" vertical="center" wrapText="1"/>
    </xf>
    <xf numFmtId="165" fontId="10" fillId="7" borderId="11" xfId="11" applyNumberFormat="1" applyFont="1" applyFill="1" applyBorder="1" applyAlignment="1">
      <alignment horizontal="center" vertical="center" wrapText="1"/>
    </xf>
    <xf numFmtId="165" fontId="11" fillId="7" borderId="3" xfId="11" applyNumberFormat="1" applyFont="1" applyFill="1" applyBorder="1" applyAlignment="1">
      <alignment horizontal="center" vertical="center" wrapText="1"/>
    </xf>
    <xf numFmtId="165" fontId="11" fillId="7" borderId="5" xfId="11" applyNumberFormat="1" applyFont="1" applyFill="1" applyBorder="1" applyAlignment="1">
      <alignment horizontal="center" vertical="center" wrapText="1"/>
    </xf>
    <xf numFmtId="165" fontId="12" fillId="7" borderId="1" xfId="11" applyNumberFormat="1" applyFont="1" applyFill="1" applyBorder="1" applyAlignment="1">
      <alignment horizontal="center" vertical="center" wrapText="1"/>
    </xf>
    <xf numFmtId="165" fontId="74" fillId="10" borderId="1" xfId="11" applyNumberFormat="1" applyFont="1" applyFill="1" applyBorder="1" applyAlignment="1">
      <alignment horizontal="center" vertical="center" wrapText="1"/>
    </xf>
    <xf numFmtId="165" fontId="16" fillId="6" borderId="1" xfId="11" applyNumberFormat="1" applyFont="1" applyFill="1" applyBorder="1" applyAlignment="1">
      <alignment horizontal="center" vertical="center" wrapText="1"/>
    </xf>
    <xf numFmtId="165" fontId="16" fillId="6" borderId="1" xfId="11" applyNumberFormat="1" applyFont="1" applyFill="1" applyBorder="1" applyAlignment="1">
      <alignment horizontal="center" vertical="center"/>
    </xf>
    <xf numFmtId="165" fontId="74" fillId="10" borderId="4" xfId="11" applyNumberFormat="1" applyFont="1" applyFill="1" applyBorder="1" applyAlignment="1">
      <alignment horizontal="center" vertical="center" wrapText="1"/>
    </xf>
    <xf numFmtId="165" fontId="74" fillId="10" borderId="6" xfId="1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4" fillId="10" borderId="4" xfId="0" applyFont="1" applyFill="1" applyBorder="1" applyAlignment="1">
      <alignment horizontal="center" vertical="center" wrapText="1"/>
    </xf>
    <xf numFmtId="0" fontId="74" fillId="10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4" fillId="10" borderId="1" xfId="0" applyFont="1" applyFill="1" applyBorder="1" applyAlignment="1">
      <alignment horizontal="center" vertical="center" wrapText="1"/>
    </xf>
    <xf numFmtId="0" fontId="56" fillId="6" borderId="4" xfId="0" applyFont="1" applyFill="1" applyBorder="1" applyAlignment="1">
      <alignment horizontal="center" vertical="center" wrapText="1"/>
    </xf>
    <xf numFmtId="0" fontId="56" fillId="6" borderId="7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56" fillId="6" borderId="4" xfId="0" applyFont="1" applyFill="1" applyBorder="1" applyAlignment="1">
      <alignment horizontal="center" vertical="center"/>
    </xf>
    <xf numFmtId="0" fontId="56" fillId="6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0" fontId="32" fillId="7" borderId="1" xfId="0" applyFont="1" applyFill="1" applyBorder="1" applyAlignment="1">
      <alignment horizontal="center" vertical="center" wrapText="1"/>
    </xf>
    <xf numFmtId="0" fontId="54" fillId="0" borderId="2" xfId="0" applyFont="1" applyBorder="1" applyAlignment="1">
      <alignment horizontal="center"/>
    </xf>
    <xf numFmtId="0" fontId="32" fillId="4" borderId="1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 wrapText="1"/>
    </xf>
    <xf numFmtId="0" fontId="33" fillId="7" borderId="6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0" fontId="46" fillId="9" borderId="1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48" fillId="9" borderId="1" xfId="0" applyFont="1" applyFill="1" applyBorder="1" applyAlignment="1">
      <alignment horizontal="center" vertical="center" wrapText="1"/>
    </xf>
    <xf numFmtId="0" fontId="46" fillId="9" borderId="8" xfId="0" applyFont="1" applyFill="1" applyBorder="1" applyAlignment="1">
      <alignment horizontal="center" vertical="center" wrapText="1"/>
    </xf>
    <xf numFmtId="0" fontId="46" fillId="9" borderId="12" xfId="0" applyFont="1" applyFill="1" applyBorder="1" applyAlignment="1">
      <alignment horizontal="center" vertical="center" wrapText="1"/>
    </xf>
    <xf numFmtId="0" fontId="46" fillId="9" borderId="10" xfId="0" applyFont="1" applyFill="1" applyBorder="1" applyAlignment="1">
      <alignment horizontal="center" vertical="center" wrapText="1"/>
    </xf>
    <xf numFmtId="0" fontId="46" fillId="9" borderId="9" xfId="0" applyFont="1" applyFill="1" applyBorder="1" applyAlignment="1">
      <alignment horizontal="center" vertical="center" wrapText="1"/>
    </xf>
    <xf numFmtId="0" fontId="46" fillId="9" borderId="2" xfId="0" applyFont="1" applyFill="1" applyBorder="1" applyAlignment="1">
      <alignment horizontal="center" vertical="center" wrapText="1"/>
    </xf>
    <xf numFmtId="0" fontId="46" fillId="9" borderId="1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80" fillId="4" borderId="5" xfId="0" applyFont="1" applyFill="1" applyBorder="1" applyAlignment="1">
      <alignment horizontal="center" vertical="center" wrapText="1"/>
    </xf>
    <xf numFmtId="0" fontId="31" fillId="9" borderId="1" xfId="0" applyFont="1" applyFill="1" applyBorder="1" applyAlignment="1">
      <alignment horizontal="center" vertical="center" wrapText="1"/>
    </xf>
    <xf numFmtId="0" fontId="46" fillId="3" borderId="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46" fillId="9" borderId="4" xfId="0" applyFont="1" applyFill="1" applyBorder="1" applyAlignment="1">
      <alignment horizontal="center" vertical="center" wrapText="1"/>
    </xf>
    <xf numFmtId="0" fontId="46" fillId="9" borderId="7" xfId="0" applyFont="1" applyFill="1" applyBorder="1" applyAlignment="1">
      <alignment horizontal="center" vertical="center" wrapText="1"/>
    </xf>
    <xf numFmtId="0" fontId="46" fillId="9" borderId="6" xfId="0" applyFont="1" applyFill="1" applyBorder="1" applyAlignment="1">
      <alignment horizontal="center" vertical="center" wrapText="1"/>
    </xf>
    <xf numFmtId="0" fontId="46" fillId="3" borderId="1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92" fillId="3" borderId="1" xfId="0" applyFont="1" applyFill="1" applyBorder="1" applyAlignment="1">
      <alignment horizontal="center" vertical="center" wrapText="1"/>
    </xf>
    <xf numFmtId="0" fontId="91" fillId="3" borderId="1" xfId="0" applyFont="1" applyFill="1" applyBorder="1" applyAlignment="1">
      <alignment horizontal="center" vertical="center" wrapText="1"/>
    </xf>
    <xf numFmtId="0" fontId="91" fillId="3" borderId="1" xfId="0" applyFont="1" applyFill="1" applyBorder="1" applyAlignment="1">
      <alignment horizontal="center" vertical="center"/>
    </xf>
    <xf numFmtId="0" fontId="63" fillId="0" borderId="2" xfId="0" applyFont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80" fillId="4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horizontal="center" vertical="center"/>
    </xf>
    <xf numFmtId="0" fontId="18" fillId="3" borderId="41" xfId="0" applyFont="1" applyFill="1" applyBorder="1" applyAlignment="1">
      <alignment horizontal="center" vertical="center"/>
    </xf>
    <xf numFmtId="0" fontId="18" fillId="3" borderId="43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 wrapText="1"/>
    </xf>
    <xf numFmtId="0" fontId="18" fillId="3" borderId="40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19" fillId="3" borderId="24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19" fillId="5" borderId="2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29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18" fillId="5" borderId="17" xfId="0" applyFont="1" applyFill="1" applyBorder="1" applyAlignment="1">
      <alignment horizontal="center" vertical="center" wrapText="1"/>
    </xf>
    <xf numFmtId="0" fontId="18" fillId="5" borderId="4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 wrapText="1"/>
    </xf>
    <xf numFmtId="0" fontId="18" fillId="9" borderId="14" xfId="0" applyFont="1" applyFill="1" applyBorder="1" applyAlignment="1">
      <alignment horizontal="center" vertical="center" wrapText="1"/>
    </xf>
    <xf numFmtId="0" fontId="18" fillId="9" borderId="25" xfId="0" applyFont="1" applyFill="1" applyBorder="1" applyAlignment="1">
      <alignment horizontal="center" vertical="center" wrapText="1"/>
    </xf>
    <xf numFmtId="0" fontId="85" fillId="4" borderId="30" xfId="0" applyFont="1" applyFill="1" applyBorder="1" applyAlignment="1">
      <alignment horizontal="center" vertical="center" wrapText="1"/>
    </xf>
    <xf numFmtId="0" fontId="85" fillId="4" borderId="36" xfId="0" applyFont="1" applyFill="1" applyBorder="1" applyAlignment="1">
      <alignment horizontal="center" vertical="center" wrapText="1"/>
    </xf>
    <xf numFmtId="0" fontId="18" fillId="5" borderId="34" xfId="0" applyFont="1" applyFill="1" applyBorder="1" applyAlignment="1">
      <alignment horizontal="center" vertical="center" wrapText="1"/>
    </xf>
    <xf numFmtId="0" fontId="18" fillId="8" borderId="14" xfId="0" applyFont="1" applyFill="1" applyBorder="1" applyAlignment="1">
      <alignment horizontal="center" vertical="center" wrapText="1"/>
    </xf>
    <xf numFmtId="0" fontId="18" fillId="8" borderId="25" xfId="0" applyFont="1" applyFill="1" applyBorder="1" applyAlignment="1">
      <alignment horizontal="center" vertical="center" wrapText="1"/>
    </xf>
    <xf numFmtId="0" fontId="19" fillId="8" borderId="16" xfId="0" applyFont="1" applyFill="1" applyBorder="1" applyAlignment="1">
      <alignment horizontal="center" vertical="center" wrapText="1"/>
    </xf>
    <xf numFmtId="0" fontId="19" fillId="8" borderId="17" xfId="0" applyFont="1" applyFill="1" applyBorder="1" applyAlignment="1">
      <alignment horizontal="center" vertical="center" wrapText="1"/>
    </xf>
    <xf numFmtId="0" fontId="19" fillId="8" borderId="24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0" fontId="18" fillId="8" borderId="17" xfId="0" applyFont="1" applyFill="1" applyBorder="1" applyAlignment="1">
      <alignment horizontal="center" vertical="center" wrapText="1"/>
    </xf>
    <xf numFmtId="0" fontId="18" fillId="8" borderId="18" xfId="0" applyFont="1" applyFill="1" applyBorder="1" applyAlignment="1">
      <alignment horizontal="center" vertical="center" wrapText="1"/>
    </xf>
    <xf numFmtId="0" fontId="19" fillId="9" borderId="16" xfId="0" applyFont="1" applyFill="1" applyBorder="1" applyAlignment="1">
      <alignment horizontal="center" vertical="center" wrapText="1"/>
    </xf>
    <xf numFmtId="0" fontId="19" fillId="9" borderId="17" xfId="0" applyFont="1" applyFill="1" applyBorder="1" applyAlignment="1">
      <alignment horizontal="center" vertical="center" wrapText="1"/>
    </xf>
    <xf numFmtId="0" fontId="19" fillId="9" borderId="24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18" fillId="9" borderId="17" xfId="0" applyFont="1" applyFill="1" applyBorder="1" applyAlignment="1">
      <alignment horizontal="center" vertical="center" wrapText="1"/>
    </xf>
    <xf numFmtId="0" fontId="18" fillId="9" borderId="18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/>
    </xf>
    <xf numFmtId="0" fontId="85" fillId="4" borderId="1" xfId="0" applyFont="1" applyFill="1" applyBorder="1" applyAlignment="1">
      <alignment horizontal="center" vertical="center" wrapText="1"/>
    </xf>
    <xf numFmtId="0" fontId="18" fillId="13" borderId="1" xfId="0" applyFont="1" applyFill="1" applyBorder="1" applyAlignment="1">
      <alignment horizontal="center" vertical="center" wrapText="1"/>
    </xf>
    <xf numFmtId="0" fontId="19" fillId="13" borderId="1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 wrapText="1"/>
    </xf>
    <xf numFmtId="0" fontId="65" fillId="0" borderId="2" xfId="0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</cellXfs>
  <cellStyles count="2898">
    <cellStyle name="Обычный" xfId="0" builtinId="0"/>
    <cellStyle name="Обычный 11" xfId="20"/>
    <cellStyle name="Обычный 13" xfId="16"/>
    <cellStyle name="Обычный 2" xfId="3"/>
    <cellStyle name="Обычный 2 2" xfId="14"/>
    <cellStyle name="Обычный 2 2 2 2" xfId="18"/>
    <cellStyle name="Обычный 2 2 2 2 2" xfId="24"/>
    <cellStyle name="Обычный 2 2 3" xfId="19"/>
    <cellStyle name="Обычный 2 6" xfId="13"/>
    <cellStyle name="Обычный 2 7" xfId="17"/>
    <cellStyle name="Обычный 3" xfId="6"/>
    <cellStyle name="Обычный 3 10" xfId="980"/>
    <cellStyle name="Обычный 3 2" xfId="4"/>
    <cellStyle name="Обычный 4" xfId="2"/>
    <cellStyle name="Обычный 5" xfId="5"/>
    <cellStyle name="Обычный 52" xfId="12"/>
    <cellStyle name="Обычный 6" xfId="7"/>
    <cellStyle name="Обычный 6 3" xfId="9"/>
    <cellStyle name="Обычный 7" xfId="8"/>
    <cellStyle name="Обычный 7 2" xfId="21"/>
    <cellStyle name="Обычный 8" xfId="10"/>
    <cellStyle name="Обычный 9" xfId="1"/>
    <cellStyle name="Финансовый" xfId="11" builtinId="3"/>
    <cellStyle name="Финансовый [0]" xfId="31" builtinId="6"/>
    <cellStyle name="Финансовый [0] 2" xfId="25"/>
    <cellStyle name="Финансовый 10" xfId="45"/>
    <cellStyle name="Финансовый 10 2" xfId="206"/>
    <cellStyle name="Финансовый 10 2 2" xfId="525"/>
    <cellStyle name="Финансовый 10 2 2 2" xfId="986"/>
    <cellStyle name="Финансовый 10 2 2 3" xfId="2443"/>
    <cellStyle name="Финансовый 10 2 3" xfId="844"/>
    <cellStyle name="Финансовый 10 2 3 2" xfId="987"/>
    <cellStyle name="Финансовый 10 2 3 3" xfId="2762"/>
    <cellStyle name="Финансовый 10 2 4" xfId="985"/>
    <cellStyle name="Финансовый 10 2 5" xfId="2124"/>
    <cellStyle name="Финансовый 10 3" xfId="364"/>
    <cellStyle name="Финансовый 10 3 2" xfId="988"/>
    <cellStyle name="Финансовый 10 3 3" xfId="2282"/>
    <cellStyle name="Финансовый 10 4" xfId="683"/>
    <cellStyle name="Финансовый 10 4 2" xfId="989"/>
    <cellStyle name="Финансовый 10 4 3" xfId="2601"/>
    <cellStyle name="Финансовый 10 5" xfId="984"/>
    <cellStyle name="Финансовый 10 6" xfId="1963"/>
    <cellStyle name="Финансовый 11" xfId="44"/>
    <cellStyle name="Финансовый 11 2" xfId="205"/>
    <cellStyle name="Финансовый 11 2 2" xfId="524"/>
    <cellStyle name="Финансовый 11 2 2 2" xfId="992"/>
    <cellStyle name="Финансовый 11 2 2 3" xfId="2442"/>
    <cellStyle name="Финансовый 11 2 3" xfId="843"/>
    <cellStyle name="Финансовый 11 2 3 2" xfId="993"/>
    <cellStyle name="Финансовый 11 2 3 3" xfId="2761"/>
    <cellStyle name="Финансовый 11 2 4" xfId="991"/>
    <cellStyle name="Финансовый 11 2 5" xfId="2123"/>
    <cellStyle name="Финансовый 11 3" xfId="363"/>
    <cellStyle name="Финансовый 11 3 2" xfId="994"/>
    <cellStyle name="Финансовый 11 3 3" xfId="2281"/>
    <cellStyle name="Финансовый 11 4" xfId="682"/>
    <cellStyle name="Финансовый 11 4 2" xfId="995"/>
    <cellStyle name="Финансовый 11 4 3" xfId="2600"/>
    <cellStyle name="Финансовый 11 5" xfId="990"/>
    <cellStyle name="Финансовый 11 6" xfId="1962"/>
    <cellStyle name="Финансовый 12" xfId="89"/>
    <cellStyle name="Финансовый 12 2" xfId="250"/>
    <cellStyle name="Финансовый 12 2 2" xfId="569"/>
    <cellStyle name="Финансовый 12 2 2 2" xfId="998"/>
    <cellStyle name="Финансовый 12 2 2 3" xfId="2487"/>
    <cellStyle name="Финансовый 12 2 3" xfId="888"/>
    <cellStyle name="Финансовый 12 2 3 2" xfId="999"/>
    <cellStyle name="Финансовый 12 2 3 3" xfId="2806"/>
    <cellStyle name="Финансовый 12 2 4" xfId="997"/>
    <cellStyle name="Финансовый 12 2 5" xfId="2168"/>
    <cellStyle name="Финансовый 12 3" xfId="408"/>
    <cellStyle name="Финансовый 12 3 2" xfId="1000"/>
    <cellStyle name="Финансовый 12 3 3" xfId="2326"/>
    <cellStyle name="Финансовый 12 4" xfId="727"/>
    <cellStyle name="Финансовый 12 4 2" xfId="1001"/>
    <cellStyle name="Финансовый 12 4 3" xfId="2645"/>
    <cellStyle name="Финансовый 12 5" xfId="996"/>
    <cellStyle name="Финансовый 12 6" xfId="2007"/>
    <cellStyle name="Финансовый 13" xfId="48"/>
    <cellStyle name="Финансовый 13 2" xfId="209"/>
    <cellStyle name="Финансовый 13 2 2" xfId="528"/>
    <cellStyle name="Финансовый 13 2 2 2" xfId="1004"/>
    <cellStyle name="Финансовый 13 2 2 3" xfId="2446"/>
    <cellStyle name="Финансовый 13 2 3" xfId="847"/>
    <cellStyle name="Финансовый 13 2 3 2" xfId="1005"/>
    <cellStyle name="Финансовый 13 2 3 3" xfId="2765"/>
    <cellStyle name="Финансовый 13 2 4" xfId="1003"/>
    <cellStyle name="Финансовый 13 2 5" xfId="2127"/>
    <cellStyle name="Финансовый 13 3" xfId="367"/>
    <cellStyle name="Финансовый 13 3 2" xfId="1006"/>
    <cellStyle name="Финансовый 13 3 3" xfId="2285"/>
    <cellStyle name="Финансовый 13 4" xfId="686"/>
    <cellStyle name="Финансовый 13 4 2" xfId="1007"/>
    <cellStyle name="Финансовый 13 4 3" xfId="2604"/>
    <cellStyle name="Финансовый 13 5" xfId="1002"/>
    <cellStyle name="Финансовый 13 6" xfId="1966"/>
    <cellStyle name="Финансовый 14" xfId="94"/>
    <cellStyle name="Финансовый 14 2" xfId="255"/>
    <cellStyle name="Финансовый 14 2 2" xfId="574"/>
    <cellStyle name="Финансовый 14 2 2 2" xfId="1010"/>
    <cellStyle name="Финансовый 14 2 2 3" xfId="2492"/>
    <cellStyle name="Финансовый 14 2 3" xfId="893"/>
    <cellStyle name="Финансовый 14 2 3 2" xfId="1011"/>
    <cellStyle name="Финансовый 14 2 3 3" xfId="2811"/>
    <cellStyle name="Финансовый 14 2 4" xfId="1009"/>
    <cellStyle name="Финансовый 14 2 5" xfId="2173"/>
    <cellStyle name="Финансовый 14 3" xfId="413"/>
    <cellStyle name="Финансовый 14 3 2" xfId="1012"/>
    <cellStyle name="Финансовый 14 3 3" xfId="2331"/>
    <cellStyle name="Финансовый 14 4" xfId="732"/>
    <cellStyle name="Финансовый 14 4 2" xfId="1013"/>
    <cellStyle name="Финансовый 14 4 3" xfId="2650"/>
    <cellStyle name="Финансовый 14 5" xfId="1008"/>
    <cellStyle name="Финансовый 14 6" xfId="2012"/>
    <cellStyle name="Финансовый 15" xfId="49"/>
    <cellStyle name="Финансовый 15 2" xfId="210"/>
    <cellStyle name="Финансовый 15 2 2" xfId="529"/>
    <cellStyle name="Финансовый 15 2 2 2" xfId="1016"/>
    <cellStyle name="Финансовый 15 2 2 3" xfId="2447"/>
    <cellStyle name="Финансовый 15 2 3" xfId="848"/>
    <cellStyle name="Финансовый 15 2 3 2" xfId="1017"/>
    <cellStyle name="Финансовый 15 2 3 3" xfId="2766"/>
    <cellStyle name="Финансовый 15 2 4" xfId="1015"/>
    <cellStyle name="Финансовый 15 2 5" xfId="2128"/>
    <cellStyle name="Финансовый 15 3" xfId="368"/>
    <cellStyle name="Финансовый 15 3 2" xfId="1018"/>
    <cellStyle name="Финансовый 15 3 3" xfId="2286"/>
    <cellStyle name="Финансовый 15 4" xfId="687"/>
    <cellStyle name="Финансовый 15 4 2" xfId="1019"/>
    <cellStyle name="Финансовый 15 4 3" xfId="2605"/>
    <cellStyle name="Финансовый 15 5" xfId="1014"/>
    <cellStyle name="Финансовый 15 6" xfId="1967"/>
    <cellStyle name="Финансовый 16" xfId="91"/>
    <cellStyle name="Финансовый 16 2" xfId="252"/>
    <cellStyle name="Финансовый 16 2 2" xfId="571"/>
    <cellStyle name="Финансовый 16 2 2 2" xfId="1022"/>
    <cellStyle name="Финансовый 16 2 2 3" xfId="2489"/>
    <cellStyle name="Финансовый 16 2 3" xfId="890"/>
    <cellStyle name="Финансовый 16 2 3 2" xfId="1023"/>
    <cellStyle name="Финансовый 16 2 3 3" xfId="2808"/>
    <cellStyle name="Финансовый 16 2 4" xfId="1021"/>
    <cellStyle name="Финансовый 16 2 5" xfId="2170"/>
    <cellStyle name="Финансовый 16 3" xfId="410"/>
    <cellStyle name="Финансовый 16 3 2" xfId="1024"/>
    <cellStyle name="Финансовый 16 3 3" xfId="2328"/>
    <cellStyle name="Финансовый 16 4" xfId="729"/>
    <cellStyle name="Финансовый 16 4 2" xfId="1025"/>
    <cellStyle name="Финансовый 16 4 3" xfId="2647"/>
    <cellStyle name="Финансовый 16 5" xfId="1020"/>
    <cellStyle name="Финансовый 16 6" xfId="2009"/>
    <cellStyle name="Финансовый 17" xfId="46"/>
    <cellStyle name="Финансовый 17 2" xfId="207"/>
    <cellStyle name="Финансовый 17 2 2" xfId="526"/>
    <cellStyle name="Финансовый 17 2 2 2" xfId="1028"/>
    <cellStyle name="Финансовый 17 2 2 3" xfId="2444"/>
    <cellStyle name="Финансовый 17 2 3" xfId="845"/>
    <cellStyle name="Финансовый 17 2 3 2" xfId="1029"/>
    <cellStyle name="Финансовый 17 2 3 3" xfId="2763"/>
    <cellStyle name="Финансовый 17 2 4" xfId="1027"/>
    <cellStyle name="Финансовый 17 2 5" xfId="2125"/>
    <cellStyle name="Финансовый 17 3" xfId="365"/>
    <cellStyle name="Финансовый 17 3 2" xfId="1030"/>
    <cellStyle name="Финансовый 17 3 3" xfId="2283"/>
    <cellStyle name="Финансовый 17 4" xfId="684"/>
    <cellStyle name="Финансовый 17 4 2" xfId="1031"/>
    <cellStyle name="Финансовый 17 4 3" xfId="2602"/>
    <cellStyle name="Финансовый 17 5" xfId="1026"/>
    <cellStyle name="Финансовый 17 6" xfId="1964"/>
    <cellStyle name="Финансовый 18" xfId="88"/>
    <cellStyle name="Финансовый 18 2" xfId="249"/>
    <cellStyle name="Финансовый 18 2 2" xfId="568"/>
    <cellStyle name="Финансовый 18 2 2 2" xfId="1034"/>
    <cellStyle name="Финансовый 18 2 2 3" xfId="2486"/>
    <cellStyle name="Финансовый 18 2 3" xfId="887"/>
    <cellStyle name="Финансовый 18 2 3 2" xfId="1035"/>
    <cellStyle name="Финансовый 18 2 3 3" xfId="2805"/>
    <cellStyle name="Финансовый 18 2 4" xfId="1033"/>
    <cellStyle name="Финансовый 18 2 5" xfId="2167"/>
    <cellStyle name="Финансовый 18 3" xfId="407"/>
    <cellStyle name="Финансовый 18 3 2" xfId="1036"/>
    <cellStyle name="Финансовый 18 3 3" xfId="2325"/>
    <cellStyle name="Финансовый 18 4" xfId="726"/>
    <cellStyle name="Финансовый 18 4 2" xfId="1037"/>
    <cellStyle name="Финансовый 18 4 3" xfId="2644"/>
    <cellStyle name="Финансовый 18 5" xfId="1032"/>
    <cellStyle name="Финансовый 18 6" xfId="2006"/>
    <cellStyle name="Финансовый 19" xfId="90"/>
    <cellStyle name="Финансовый 19 2" xfId="251"/>
    <cellStyle name="Финансовый 19 2 2" xfId="570"/>
    <cellStyle name="Финансовый 19 2 2 2" xfId="1040"/>
    <cellStyle name="Финансовый 19 2 2 3" xfId="2488"/>
    <cellStyle name="Финансовый 19 2 3" xfId="889"/>
    <cellStyle name="Финансовый 19 2 3 2" xfId="1041"/>
    <cellStyle name="Финансовый 19 2 3 3" xfId="2807"/>
    <cellStyle name="Финансовый 19 2 4" xfId="1039"/>
    <cellStyle name="Финансовый 19 2 5" xfId="2169"/>
    <cellStyle name="Финансовый 19 3" xfId="409"/>
    <cellStyle name="Финансовый 19 3 2" xfId="1042"/>
    <cellStyle name="Финансовый 19 3 3" xfId="2327"/>
    <cellStyle name="Финансовый 19 4" xfId="728"/>
    <cellStyle name="Финансовый 19 4 2" xfId="1043"/>
    <cellStyle name="Финансовый 19 4 3" xfId="2646"/>
    <cellStyle name="Финансовый 19 5" xfId="1038"/>
    <cellStyle name="Финансовый 19 6" xfId="2008"/>
    <cellStyle name="Финансовый 2" xfId="15"/>
    <cellStyle name="Финансовый 2 10" xfId="334"/>
    <cellStyle name="Финансовый 2 10 2" xfId="653"/>
    <cellStyle name="Финансовый 2 10 2 2" xfId="1046"/>
    <cellStyle name="Финансовый 2 10 2 3" xfId="2571"/>
    <cellStyle name="Финансовый 2 10 3" xfId="972"/>
    <cellStyle name="Финансовый 2 10 3 2" xfId="1047"/>
    <cellStyle name="Финансовый 2 10 3 3" xfId="2890"/>
    <cellStyle name="Финансовый 2 10 4" xfId="1045"/>
    <cellStyle name="Финансовый 2 10 5" xfId="2252"/>
    <cellStyle name="Финансовый 2 11" xfId="343"/>
    <cellStyle name="Финансовый 2 11 2" xfId="1048"/>
    <cellStyle name="Финансовый 2 11 3" xfId="2261"/>
    <cellStyle name="Финансовый 2 12" xfId="662"/>
    <cellStyle name="Финансовый 2 12 2" xfId="1049"/>
    <cellStyle name="Финансовый 2 12 3" xfId="2580"/>
    <cellStyle name="Финансовый 2 13" xfId="1044"/>
    <cellStyle name="Финансовый 2 14" xfId="1942"/>
    <cellStyle name="Финансовый 2 2" xfId="27"/>
    <cellStyle name="Финансовый 2 2 10" xfId="666"/>
    <cellStyle name="Финансовый 2 2 10 2" xfId="1051"/>
    <cellStyle name="Финансовый 2 2 10 3" xfId="2584"/>
    <cellStyle name="Финансовый 2 2 11" xfId="1050"/>
    <cellStyle name="Финансовый 2 2 12" xfId="1946"/>
    <cellStyle name="Финансовый 2 2 2" xfId="39"/>
    <cellStyle name="Финансовый 2 2 2 10" xfId="1957"/>
    <cellStyle name="Финансовый 2 2 2 2" xfId="84"/>
    <cellStyle name="Финансовый 2 2 2 2 2" xfId="245"/>
    <cellStyle name="Финансовый 2 2 2 2 2 2" xfId="564"/>
    <cellStyle name="Финансовый 2 2 2 2 2 2 2" xfId="1055"/>
    <cellStyle name="Финансовый 2 2 2 2 2 2 3" xfId="2482"/>
    <cellStyle name="Финансовый 2 2 2 2 2 3" xfId="883"/>
    <cellStyle name="Финансовый 2 2 2 2 2 3 2" xfId="1056"/>
    <cellStyle name="Финансовый 2 2 2 2 2 3 3" xfId="2801"/>
    <cellStyle name="Финансовый 2 2 2 2 2 4" xfId="1054"/>
    <cellStyle name="Финансовый 2 2 2 2 2 5" xfId="2163"/>
    <cellStyle name="Финансовый 2 2 2 2 3" xfId="403"/>
    <cellStyle name="Финансовый 2 2 2 2 3 2" xfId="1057"/>
    <cellStyle name="Финансовый 2 2 2 2 3 3" xfId="2321"/>
    <cellStyle name="Финансовый 2 2 2 2 4" xfId="722"/>
    <cellStyle name="Финансовый 2 2 2 2 4 2" xfId="1058"/>
    <cellStyle name="Финансовый 2 2 2 2 4 3" xfId="2640"/>
    <cellStyle name="Финансовый 2 2 2 2 5" xfId="1053"/>
    <cellStyle name="Финансовый 2 2 2 2 6" xfId="2002"/>
    <cellStyle name="Финансовый 2 2 2 3" xfId="64"/>
    <cellStyle name="Финансовый 2 2 2 3 2" xfId="225"/>
    <cellStyle name="Финансовый 2 2 2 3 2 2" xfId="544"/>
    <cellStyle name="Финансовый 2 2 2 3 2 2 2" xfId="1061"/>
    <cellStyle name="Финансовый 2 2 2 3 2 2 3" xfId="2462"/>
    <cellStyle name="Финансовый 2 2 2 3 2 3" xfId="863"/>
    <cellStyle name="Финансовый 2 2 2 3 2 3 2" xfId="1062"/>
    <cellStyle name="Финансовый 2 2 2 3 2 3 3" xfId="2781"/>
    <cellStyle name="Финансовый 2 2 2 3 2 4" xfId="1060"/>
    <cellStyle name="Финансовый 2 2 2 3 2 5" xfId="2143"/>
    <cellStyle name="Финансовый 2 2 2 3 3" xfId="383"/>
    <cellStyle name="Финансовый 2 2 2 3 3 2" xfId="1063"/>
    <cellStyle name="Финансовый 2 2 2 3 3 3" xfId="2301"/>
    <cellStyle name="Финансовый 2 2 2 3 4" xfId="702"/>
    <cellStyle name="Финансовый 2 2 2 3 4 2" xfId="1064"/>
    <cellStyle name="Финансовый 2 2 2 3 4 3" xfId="2620"/>
    <cellStyle name="Финансовый 2 2 2 3 5" xfId="1059"/>
    <cellStyle name="Финансовый 2 2 2 3 6" xfId="1982"/>
    <cellStyle name="Финансовый 2 2 2 4" xfId="115"/>
    <cellStyle name="Финансовый 2 2 2 4 2" xfId="276"/>
    <cellStyle name="Финансовый 2 2 2 4 2 2" xfId="595"/>
    <cellStyle name="Финансовый 2 2 2 4 2 2 2" xfId="1067"/>
    <cellStyle name="Финансовый 2 2 2 4 2 2 3" xfId="2513"/>
    <cellStyle name="Финансовый 2 2 2 4 2 3" xfId="914"/>
    <cellStyle name="Финансовый 2 2 2 4 2 3 2" xfId="1068"/>
    <cellStyle name="Финансовый 2 2 2 4 2 3 3" xfId="2832"/>
    <cellStyle name="Финансовый 2 2 2 4 2 4" xfId="1066"/>
    <cellStyle name="Финансовый 2 2 2 4 2 5" xfId="2194"/>
    <cellStyle name="Финансовый 2 2 2 4 3" xfId="434"/>
    <cellStyle name="Финансовый 2 2 2 4 3 2" xfId="1069"/>
    <cellStyle name="Финансовый 2 2 2 4 3 3" xfId="2352"/>
    <cellStyle name="Финансовый 2 2 2 4 4" xfId="753"/>
    <cellStyle name="Финансовый 2 2 2 4 4 2" xfId="1070"/>
    <cellStyle name="Финансовый 2 2 2 4 4 3" xfId="2671"/>
    <cellStyle name="Финансовый 2 2 2 4 5" xfId="1065"/>
    <cellStyle name="Финансовый 2 2 2 4 6" xfId="2033"/>
    <cellStyle name="Финансовый 2 2 2 5" xfId="146"/>
    <cellStyle name="Финансовый 2 2 2 5 2" xfId="307"/>
    <cellStyle name="Финансовый 2 2 2 5 2 2" xfId="626"/>
    <cellStyle name="Финансовый 2 2 2 5 2 2 2" xfId="1073"/>
    <cellStyle name="Финансовый 2 2 2 5 2 2 3" xfId="2544"/>
    <cellStyle name="Финансовый 2 2 2 5 2 3" xfId="945"/>
    <cellStyle name="Финансовый 2 2 2 5 2 3 2" xfId="1074"/>
    <cellStyle name="Финансовый 2 2 2 5 2 3 3" xfId="2863"/>
    <cellStyle name="Финансовый 2 2 2 5 2 4" xfId="1072"/>
    <cellStyle name="Финансовый 2 2 2 5 2 5" xfId="2225"/>
    <cellStyle name="Финансовый 2 2 2 5 3" xfId="465"/>
    <cellStyle name="Финансовый 2 2 2 5 3 2" xfId="1075"/>
    <cellStyle name="Финансовый 2 2 2 5 3 3" xfId="2383"/>
    <cellStyle name="Финансовый 2 2 2 5 4" xfId="784"/>
    <cellStyle name="Финансовый 2 2 2 5 4 2" xfId="1076"/>
    <cellStyle name="Финансовый 2 2 2 5 4 3" xfId="2702"/>
    <cellStyle name="Финансовый 2 2 2 5 5" xfId="1071"/>
    <cellStyle name="Финансовый 2 2 2 5 6" xfId="2064"/>
    <cellStyle name="Финансовый 2 2 2 6" xfId="193"/>
    <cellStyle name="Финансовый 2 2 2 6 2" xfId="512"/>
    <cellStyle name="Финансовый 2 2 2 6 2 2" xfId="1078"/>
    <cellStyle name="Финансовый 2 2 2 6 2 3" xfId="2430"/>
    <cellStyle name="Финансовый 2 2 2 6 3" xfId="831"/>
    <cellStyle name="Финансовый 2 2 2 6 3 2" xfId="1079"/>
    <cellStyle name="Финансовый 2 2 2 6 3 3" xfId="2749"/>
    <cellStyle name="Финансовый 2 2 2 6 4" xfId="1077"/>
    <cellStyle name="Финансовый 2 2 2 6 5" xfId="2111"/>
    <cellStyle name="Финансовый 2 2 2 7" xfId="358"/>
    <cellStyle name="Финансовый 2 2 2 7 2" xfId="1080"/>
    <cellStyle name="Финансовый 2 2 2 7 3" xfId="2276"/>
    <cellStyle name="Финансовый 2 2 2 8" xfId="677"/>
    <cellStyle name="Финансовый 2 2 2 8 2" xfId="1081"/>
    <cellStyle name="Финансовый 2 2 2 8 3" xfId="2595"/>
    <cellStyle name="Финансовый 2 2 2 9" xfId="1052"/>
    <cellStyle name="Финансовый 2 2 3" xfId="73"/>
    <cellStyle name="Финансовый 2 2 3 2" xfId="234"/>
    <cellStyle name="Финансовый 2 2 3 2 2" xfId="553"/>
    <cellStyle name="Финансовый 2 2 3 2 2 2" xfId="1084"/>
    <cellStyle name="Финансовый 2 2 3 2 2 3" xfId="2471"/>
    <cellStyle name="Финансовый 2 2 3 2 3" xfId="872"/>
    <cellStyle name="Финансовый 2 2 3 2 3 2" xfId="1085"/>
    <cellStyle name="Финансовый 2 2 3 2 3 3" xfId="2790"/>
    <cellStyle name="Финансовый 2 2 3 2 4" xfId="1083"/>
    <cellStyle name="Финансовый 2 2 3 2 5" xfId="2152"/>
    <cellStyle name="Финансовый 2 2 3 3" xfId="392"/>
    <cellStyle name="Финансовый 2 2 3 3 2" xfId="1086"/>
    <cellStyle name="Финансовый 2 2 3 3 3" xfId="2310"/>
    <cellStyle name="Финансовый 2 2 3 4" xfId="711"/>
    <cellStyle name="Финансовый 2 2 3 4 2" xfId="1087"/>
    <cellStyle name="Финансовый 2 2 3 4 3" xfId="2629"/>
    <cellStyle name="Финансовый 2 2 3 5" xfId="1082"/>
    <cellStyle name="Финансовый 2 2 3 6" xfId="1991"/>
    <cellStyle name="Финансовый 2 2 4" xfId="53"/>
    <cellStyle name="Финансовый 2 2 4 2" xfId="214"/>
    <cellStyle name="Финансовый 2 2 4 2 2" xfId="533"/>
    <cellStyle name="Финансовый 2 2 4 2 2 2" xfId="1090"/>
    <cellStyle name="Финансовый 2 2 4 2 2 3" xfId="2451"/>
    <cellStyle name="Финансовый 2 2 4 2 3" xfId="852"/>
    <cellStyle name="Финансовый 2 2 4 2 3 2" xfId="1091"/>
    <cellStyle name="Финансовый 2 2 4 2 3 3" xfId="2770"/>
    <cellStyle name="Финансовый 2 2 4 2 4" xfId="1089"/>
    <cellStyle name="Финансовый 2 2 4 2 5" xfId="2132"/>
    <cellStyle name="Финансовый 2 2 4 3" xfId="372"/>
    <cellStyle name="Финансовый 2 2 4 3 2" xfId="1092"/>
    <cellStyle name="Финансовый 2 2 4 3 3" xfId="2290"/>
    <cellStyle name="Финансовый 2 2 4 4" xfId="691"/>
    <cellStyle name="Финансовый 2 2 4 4 2" xfId="1093"/>
    <cellStyle name="Финансовый 2 2 4 4 3" xfId="2609"/>
    <cellStyle name="Финансовый 2 2 4 5" xfId="1088"/>
    <cellStyle name="Финансовый 2 2 4 6" xfId="1971"/>
    <cellStyle name="Финансовый 2 2 5" xfId="104"/>
    <cellStyle name="Финансовый 2 2 5 2" xfId="265"/>
    <cellStyle name="Финансовый 2 2 5 2 2" xfId="584"/>
    <cellStyle name="Финансовый 2 2 5 2 2 2" xfId="1096"/>
    <cellStyle name="Финансовый 2 2 5 2 2 3" xfId="2502"/>
    <cellStyle name="Финансовый 2 2 5 2 3" xfId="903"/>
    <cellStyle name="Финансовый 2 2 5 2 3 2" xfId="1097"/>
    <cellStyle name="Финансовый 2 2 5 2 3 3" xfId="2821"/>
    <cellStyle name="Финансовый 2 2 5 2 4" xfId="1095"/>
    <cellStyle name="Финансовый 2 2 5 2 5" xfId="2183"/>
    <cellStyle name="Финансовый 2 2 5 3" xfId="423"/>
    <cellStyle name="Финансовый 2 2 5 3 2" xfId="1098"/>
    <cellStyle name="Финансовый 2 2 5 3 3" xfId="2341"/>
    <cellStyle name="Финансовый 2 2 5 4" xfId="742"/>
    <cellStyle name="Финансовый 2 2 5 4 2" xfId="1099"/>
    <cellStyle name="Финансовый 2 2 5 4 3" xfId="2660"/>
    <cellStyle name="Финансовый 2 2 5 5" xfId="1094"/>
    <cellStyle name="Финансовый 2 2 5 6" xfId="2022"/>
    <cellStyle name="Финансовый 2 2 6" xfId="135"/>
    <cellStyle name="Финансовый 2 2 6 2" xfId="296"/>
    <cellStyle name="Финансовый 2 2 6 2 2" xfId="615"/>
    <cellStyle name="Финансовый 2 2 6 2 2 2" xfId="1102"/>
    <cellStyle name="Финансовый 2 2 6 2 2 3" xfId="2533"/>
    <cellStyle name="Финансовый 2 2 6 2 3" xfId="934"/>
    <cellStyle name="Финансовый 2 2 6 2 3 2" xfId="1103"/>
    <cellStyle name="Финансовый 2 2 6 2 3 3" xfId="2852"/>
    <cellStyle name="Финансовый 2 2 6 2 4" xfId="1101"/>
    <cellStyle name="Финансовый 2 2 6 2 5" xfId="2214"/>
    <cellStyle name="Финансовый 2 2 6 3" xfId="454"/>
    <cellStyle name="Финансовый 2 2 6 3 2" xfId="1104"/>
    <cellStyle name="Финансовый 2 2 6 3 3" xfId="2372"/>
    <cellStyle name="Финансовый 2 2 6 4" xfId="773"/>
    <cellStyle name="Финансовый 2 2 6 4 2" xfId="1105"/>
    <cellStyle name="Финансовый 2 2 6 4 3" xfId="2691"/>
    <cellStyle name="Финансовый 2 2 6 5" xfId="1100"/>
    <cellStyle name="Финансовый 2 2 6 6" xfId="2053"/>
    <cellStyle name="Финансовый 2 2 7" xfId="182"/>
    <cellStyle name="Финансовый 2 2 7 2" xfId="501"/>
    <cellStyle name="Финансовый 2 2 7 2 2" xfId="1107"/>
    <cellStyle name="Финансовый 2 2 7 2 3" xfId="2419"/>
    <cellStyle name="Финансовый 2 2 7 3" xfId="820"/>
    <cellStyle name="Финансовый 2 2 7 3 2" xfId="1108"/>
    <cellStyle name="Финансовый 2 2 7 3 3" xfId="2738"/>
    <cellStyle name="Финансовый 2 2 7 4" xfId="1106"/>
    <cellStyle name="Финансовый 2 2 7 5" xfId="2100"/>
    <cellStyle name="Финансовый 2 2 8" xfId="338"/>
    <cellStyle name="Финансовый 2 2 8 2" xfId="657"/>
    <cellStyle name="Финансовый 2 2 8 2 2" xfId="1110"/>
    <cellStyle name="Финансовый 2 2 8 2 3" xfId="2575"/>
    <cellStyle name="Финансовый 2 2 8 3" xfId="976"/>
    <cellStyle name="Финансовый 2 2 8 3 2" xfId="1111"/>
    <cellStyle name="Финансовый 2 2 8 3 3" xfId="2894"/>
    <cellStyle name="Финансовый 2 2 8 4" xfId="1109"/>
    <cellStyle name="Финансовый 2 2 8 5" xfId="2256"/>
    <cellStyle name="Финансовый 2 2 9" xfId="347"/>
    <cellStyle name="Финансовый 2 2 9 2" xfId="1112"/>
    <cellStyle name="Финансовый 2 2 9 3" xfId="2265"/>
    <cellStyle name="Финансовый 2 3" xfId="22"/>
    <cellStyle name="Финансовый 2 3 10" xfId="344"/>
    <cellStyle name="Финансовый 2 3 10 2" xfId="1114"/>
    <cellStyle name="Финансовый 2 3 10 3" xfId="2262"/>
    <cellStyle name="Финансовый 2 3 11" xfId="663"/>
    <cellStyle name="Финансовый 2 3 11 2" xfId="1115"/>
    <cellStyle name="Финансовый 2 3 11 3" xfId="2581"/>
    <cellStyle name="Финансовый 2 3 12" xfId="1113"/>
    <cellStyle name="Финансовый 2 3 13" xfId="1943"/>
    <cellStyle name="Финансовый 2 3 2" xfId="29"/>
    <cellStyle name="Финансовый 2 3 2 10" xfId="668"/>
    <cellStyle name="Финансовый 2 3 2 10 2" xfId="1117"/>
    <cellStyle name="Финансовый 2 3 2 10 3" xfId="2586"/>
    <cellStyle name="Финансовый 2 3 2 11" xfId="1116"/>
    <cellStyle name="Финансовый 2 3 2 12" xfId="1948"/>
    <cellStyle name="Финансовый 2 3 2 2" xfId="41"/>
    <cellStyle name="Финансовый 2 3 2 2 10" xfId="1959"/>
    <cellStyle name="Финансовый 2 3 2 2 2" xfId="86"/>
    <cellStyle name="Финансовый 2 3 2 2 2 2" xfId="247"/>
    <cellStyle name="Финансовый 2 3 2 2 2 2 2" xfId="566"/>
    <cellStyle name="Финансовый 2 3 2 2 2 2 2 2" xfId="1121"/>
    <cellStyle name="Финансовый 2 3 2 2 2 2 2 3" xfId="2484"/>
    <cellStyle name="Финансовый 2 3 2 2 2 2 3" xfId="885"/>
    <cellStyle name="Финансовый 2 3 2 2 2 2 3 2" xfId="1122"/>
    <cellStyle name="Финансовый 2 3 2 2 2 2 3 3" xfId="2803"/>
    <cellStyle name="Финансовый 2 3 2 2 2 2 4" xfId="1120"/>
    <cellStyle name="Финансовый 2 3 2 2 2 2 5" xfId="2165"/>
    <cellStyle name="Финансовый 2 3 2 2 2 3" xfId="405"/>
    <cellStyle name="Финансовый 2 3 2 2 2 3 2" xfId="1123"/>
    <cellStyle name="Финансовый 2 3 2 2 2 3 3" xfId="2323"/>
    <cellStyle name="Финансовый 2 3 2 2 2 4" xfId="724"/>
    <cellStyle name="Финансовый 2 3 2 2 2 4 2" xfId="1124"/>
    <cellStyle name="Финансовый 2 3 2 2 2 4 3" xfId="2642"/>
    <cellStyle name="Финансовый 2 3 2 2 2 5" xfId="1119"/>
    <cellStyle name="Финансовый 2 3 2 2 2 6" xfId="2004"/>
    <cellStyle name="Финансовый 2 3 2 2 3" xfId="66"/>
    <cellStyle name="Финансовый 2 3 2 2 3 2" xfId="227"/>
    <cellStyle name="Финансовый 2 3 2 2 3 2 2" xfId="546"/>
    <cellStyle name="Финансовый 2 3 2 2 3 2 2 2" xfId="1127"/>
    <cellStyle name="Финансовый 2 3 2 2 3 2 2 3" xfId="2464"/>
    <cellStyle name="Финансовый 2 3 2 2 3 2 3" xfId="865"/>
    <cellStyle name="Финансовый 2 3 2 2 3 2 3 2" xfId="1128"/>
    <cellStyle name="Финансовый 2 3 2 2 3 2 3 3" xfId="2783"/>
    <cellStyle name="Финансовый 2 3 2 2 3 2 4" xfId="1126"/>
    <cellStyle name="Финансовый 2 3 2 2 3 2 5" xfId="2145"/>
    <cellStyle name="Финансовый 2 3 2 2 3 3" xfId="385"/>
    <cellStyle name="Финансовый 2 3 2 2 3 3 2" xfId="1129"/>
    <cellStyle name="Финансовый 2 3 2 2 3 3 3" xfId="2303"/>
    <cellStyle name="Финансовый 2 3 2 2 3 4" xfId="704"/>
    <cellStyle name="Финансовый 2 3 2 2 3 4 2" xfId="1130"/>
    <cellStyle name="Финансовый 2 3 2 2 3 4 3" xfId="2622"/>
    <cellStyle name="Финансовый 2 3 2 2 3 5" xfId="1125"/>
    <cellStyle name="Финансовый 2 3 2 2 3 6" xfId="1984"/>
    <cellStyle name="Финансовый 2 3 2 2 4" xfId="117"/>
    <cellStyle name="Финансовый 2 3 2 2 4 2" xfId="278"/>
    <cellStyle name="Финансовый 2 3 2 2 4 2 2" xfId="597"/>
    <cellStyle name="Финансовый 2 3 2 2 4 2 2 2" xfId="1133"/>
    <cellStyle name="Финансовый 2 3 2 2 4 2 2 3" xfId="2515"/>
    <cellStyle name="Финансовый 2 3 2 2 4 2 3" xfId="916"/>
    <cellStyle name="Финансовый 2 3 2 2 4 2 3 2" xfId="1134"/>
    <cellStyle name="Финансовый 2 3 2 2 4 2 3 3" xfId="2834"/>
    <cellStyle name="Финансовый 2 3 2 2 4 2 4" xfId="1132"/>
    <cellStyle name="Финансовый 2 3 2 2 4 2 5" xfId="2196"/>
    <cellStyle name="Финансовый 2 3 2 2 4 3" xfId="436"/>
    <cellStyle name="Финансовый 2 3 2 2 4 3 2" xfId="1135"/>
    <cellStyle name="Финансовый 2 3 2 2 4 3 3" xfId="2354"/>
    <cellStyle name="Финансовый 2 3 2 2 4 4" xfId="755"/>
    <cellStyle name="Финансовый 2 3 2 2 4 4 2" xfId="1136"/>
    <cellStyle name="Финансовый 2 3 2 2 4 4 3" xfId="2673"/>
    <cellStyle name="Финансовый 2 3 2 2 4 5" xfId="1131"/>
    <cellStyle name="Финансовый 2 3 2 2 4 6" xfId="2035"/>
    <cellStyle name="Финансовый 2 3 2 2 5" xfId="148"/>
    <cellStyle name="Финансовый 2 3 2 2 5 2" xfId="309"/>
    <cellStyle name="Финансовый 2 3 2 2 5 2 2" xfId="628"/>
    <cellStyle name="Финансовый 2 3 2 2 5 2 2 2" xfId="1139"/>
    <cellStyle name="Финансовый 2 3 2 2 5 2 2 3" xfId="2546"/>
    <cellStyle name="Финансовый 2 3 2 2 5 2 3" xfId="947"/>
    <cellStyle name="Финансовый 2 3 2 2 5 2 3 2" xfId="1140"/>
    <cellStyle name="Финансовый 2 3 2 2 5 2 3 3" xfId="2865"/>
    <cellStyle name="Финансовый 2 3 2 2 5 2 4" xfId="1138"/>
    <cellStyle name="Финансовый 2 3 2 2 5 2 5" xfId="2227"/>
    <cellStyle name="Финансовый 2 3 2 2 5 3" xfId="467"/>
    <cellStyle name="Финансовый 2 3 2 2 5 3 2" xfId="1141"/>
    <cellStyle name="Финансовый 2 3 2 2 5 3 3" xfId="2385"/>
    <cellStyle name="Финансовый 2 3 2 2 5 4" xfId="786"/>
    <cellStyle name="Финансовый 2 3 2 2 5 4 2" xfId="1142"/>
    <cellStyle name="Финансовый 2 3 2 2 5 4 3" xfId="2704"/>
    <cellStyle name="Финансовый 2 3 2 2 5 5" xfId="1137"/>
    <cellStyle name="Финансовый 2 3 2 2 5 6" xfId="2066"/>
    <cellStyle name="Финансовый 2 3 2 2 6" xfId="195"/>
    <cellStyle name="Финансовый 2 3 2 2 6 2" xfId="514"/>
    <cellStyle name="Финансовый 2 3 2 2 6 2 2" xfId="1144"/>
    <cellStyle name="Финансовый 2 3 2 2 6 2 3" xfId="2432"/>
    <cellStyle name="Финансовый 2 3 2 2 6 3" xfId="833"/>
    <cellStyle name="Финансовый 2 3 2 2 6 3 2" xfId="1145"/>
    <cellStyle name="Финансовый 2 3 2 2 6 3 3" xfId="2751"/>
    <cellStyle name="Финансовый 2 3 2 2 6 4" xfId="1143"/>
    <cellStyle name="Финансовый 2 3 2 2 6 5" xfId="2113"/>
    <cellStyle name="Финансовый 2 3 2 2 7" xfId="360"/>
    <cellStyle name="Финансовый 2 3 2 2 7 2" xfId="1146"/>
    <cellStyle name="Финансовый 2 3 2 2 7 3" xfId="2278"/>
    <cellStyle name="Финансовый 2 3 2 2 8" xfId="679"/>
    <cellStyle name="Финансовый 2 3 2 2 8 2" xfId="1147"/>
    <cellStyle name="Финансовый 2 3 2 2 8 3" xfId="2597"/>
    <cellStyle name="Финансовый 2 3 2 2 9" xfId="1118"/>
    <cellStyle name="Финансовый 2 3 2 3" xfId="75"/>
    <cellStyle name="Финансовый 2 3 2 3 2" xfId="236"/>
    <cellStyle name="Финансовый 2 3 2 3 2 2" xfId="555"/>
    <cellStyle name="Финансовый 2 3 2 3 2 2 2" xfId="1150"/>
    <cellStyle name="Финансовый 2 3 2 3 2 2 3" xfId="2473"/>
    <cellStyle name="Финансовый 2 3 2 3 2 3" xfId="874"/>
    <cellStyle name="Финансовый 2 3 2 3 2 3 2" xfId="1151"/>
    <cellStyle name="Финансовый 2 3 2 3 2 3 3" xfId="2792"/>
    <cellStyle name="Финансовый 2 3 2 3 2 4" xfId="1149"/>
    <cellStyle name="Финансовый 2 3 2 3 2 5" xfId="2154"/>
    <cellStyle name="Финансовый 2 3 2 3 3" xfId="394"/>
    <cellStyle name="Финансовый 2 3 2 3 3 2" xfId="1152"/>
    <cellStyle name="Финансовый 2 3 2 3 3 3" xfId="2312"/>
    <cellStyle name="Финансовый 2 3 2 3 4" xfId="713"/>
    <cellStyle name="Финансовый 2 3 2 3 4 2" xfId="1153"/>
    <cellStyle name="Финансовый 2 3 2 3 4 3" xfId="2631"/>
    <cellStyle name="Финансовый 2 3 2 3 5" xfId="1148"/>
    <cellStyle name="Финансовый 2 3 2 3 6" xfId="1993"/>
    <cellStyle name="Финансовый 2 3 2 4" xfId="55"/>
    <cellStyle name="Финансовый 2 3 2 4 2" xfId="216"/>
    <cellStyle name="Финансовый 2 3 2 4 2 2" xfId="535"/>
    <cellStyle name="Финансовый 2 3 2 4 2 2 2" xfId="1156"/>
    <cellStyle name="Финансовый 2 3 2 4 2 2 3" xfId="2453"/>
    <cellStyle name="Финансовый 2 3 2 4 2 3" xfId="854"/>
    <cellStyle name="Финансовый 2 3 2 4 2 3 2" xfId="1157"/>
    <cellStyle name="Финансовый 2 3 2 4 2 3 3" xfId="2772"/>
    <cellStyle name="Финансовый 2 3 2 4 2 4" xfId="1155"/>
    <cellStyle name="Финансовый 2 3 2 4 2 5" xfId="2134"/>
    <cellStyle name="Финансовый 2 3 2 4 3" xfId="374"/>
    <cellStyle name="Финансовый 2 3 2 4 3 2" xfId="1158"/>
    <cellStyle name="Финансовый 2 3 2 4 3 3" xfId="2292"/>
    <cellStyle name="Финансовый 2 3 2 4 4" xfId="693"/>
    <cellStyle name="Финансовый 2 3 2 4 4 2" xfId="1159"/>
    <cellStyle name="Финансовый 2 3 2 4 4 3" xfId="2611"/>
    <cellStyle name="Финансовый 2 3 2 4 5" xfId="1154"/>
    <cellStyle name="Финансовый 2 3 2 4 6" xfId="1973"/>
    <cellStyle name="Финансовый 2 3 2 5" xfId="106"/>
    <cellStyle name="Финансовый 2 3 2 5 2" xfId="267"/>
    <cellStyle name="Финансовый 2 3 2 5 2 2" xfId="586"/>
    <cellStyle name="Финансовый 2 3 2 5 2 2 2" xfId="1162"/>
    <cellStyle name="Финансовый 2 3 2 5 2 2 3" xfId="2504"/>
    <cellStyle name="Финансовый 2 3 2 5 2 3" xfId="905"/>
    <cellStyle name="Финансовый 2 3 2 5 2 3 2" xfId="1163"/>
    <cellStyle name="Финансовый 2 3 2 5 2 3 3" xfId="2823"/>
    <cellStyle name="Финансовый 2 3 2 5 2 4" xfId="1161"/>
    <cellStyle name="Финансовый 2 3 2 5 2 5" xfId="2185"/>
    <cellStyle name="Финансовый 2 3 2 5 3" xfId="425"/>
    <cellStyle name="Финансовый 2 3 2 5 3 2" xfId="1164"/>
    <cellStyle name="Финансовый 2 3 2 5 3 3" xfId="2343"/>
    <cellStyle name="Финансовый 2 3 2 5 4" xfId="744"/>
    <cellStyle name="Финансовый 2 3 2 5 4 2" xfId="1165"/>
    <cellStyle name="Финансовый 2 3 2 5 4 3" xfId="2662"/>
    <cellStyle name="Финансовый 2 3 2 5 5" xfId="1160"/>
    <cellStyle name="Финансовый 2 3 2 5 6" xfId="2024"/>
    <cellStyle name="Финансовый 2 3 2 6" xfId="137"/>
    <cellStyle name="Финансовый 2 3 2 6 2" xfId="298"/>
    <cellStyle name="Финансовый 2 3 2 6 2 2" xfId="617"/>
    <cellStyle name="Финансовый 2 3 2 6 2 2 2" xfId="1168"/>
    <cellStyle name="Финансовый 2 3 2 6 2 2 3" xfId="2535"/>
    <cellStyle name="Финансовый 2 3 2 6 2 3" xfId="936"/>
    <cellStyle name="Финансовый 2 3 2 6 2 3 2" xfId="1169"/>
    <cellStyle name="Финансовый 2 3 2 6 2 3 3" xfId="2854"/>
    <cellStyle name="Финансовый 2 3 2 6 2 4" xfId="1167"/>
    <cellStyle name="Финансовый 2 3 2 6 2 5" xfId="2216"/>
    <cellStyle name="Финансовый 2 3 2 6 3" xfId="456"/>
    <cellStyle name="Финансовый 2 3 2 6 3 2" xfId="1170"/>
    <cellStyle name="Финансовый 2 3 2 6 3 3" xfId="2374"/>
    <cellStyle name="Финансовый 2 3 2 6 4" xfId="775"/>
    <cellStyle name="Финансовый 2 3 2 6 4 2" xfId="1171"/>
    <cellStyle name="Финансовый 2 3 2 6 4 3" xfId="2693"/>
    <cellStyle name="Финансовый 2 3 2 6 5" xfId="1166"/>
    <cellStyle name="Финансовый 2 3 2 6 6" xfId="2055"/>
    <cellStyle name="Финансовый 2 3 2 7" xfId="184"/>
    <cellStyle name="Финансовый 2 3 2 7 2" xfId="503"/>
    <cellStyle name="Финансовый 2 3 2 7 2 2" xfId="1173"/>
    <cellStyle name="Финансовый 2 3 2 7 2 3" xfId="2421"/>
    <cellStyle name="Финансовый 2 3 2 7 3" xfId="822"/>
    <cellStyle name="Финансовый 2 3 2 7 3 2" xfId="1174"/>
    <cellStyle name="Финансовый 2 3 2 7 3 3" xfId="2740"/>
    <cellStyle name="Финансовый 2 3 2 7 4" xfId="1172"/>
    <cellStyle name="Финансовый 2 3 2 7 5" xfId="2102"/>
    <cellStyle name="Финансовый 2 3 2 8" xfId="340"/>
    <cellStyle name="Финансовый 2 3 2 8 2" xfId="659"/>
    <cellStyle name="Финансовый 2 3 2 8 2 2" xfId="1176"/>
    <cellStyle name="Финансовый 2 3 2 8 2 3" xfId="2577"/>
    <cellStyle name="Финансовый 2 3 2 8 3" xfId="978"/>
    <cellStyle name="Финансовый 2 3 2 8 3 2" xfId="1177"/>
    <cellStyle name="Финансовый 2 3 2 8 3 3" xfId="2896"/>
    <cellStyle name="Финансовый 2 3 2 8 4" xfId="1175"/>
    <cellStyle name="Финансовый 2 3 2 8 5" xfId="2258"/>
    <cellStyle name="Финансовый 2 3 2 9" xfId="349"/>
    <cellStyle name="Финансовый 2 3 2 9 2" xfId="1178"/>
    <cellStyle name="Финансовый 2 3 2 9 3" xfId="2267"/>
    <cellStyle name="Финансовый 2 3 3" xfId="36"/>
    <cellStyle name="Финансовый 2 3 3 10" xfId="1954"/>
    <cellStyle name="Финансовый 2 3 3 2" xfId="81"/>
    <cellStyle name="Финансовый 2 3 3 2 2" xfId="242"/>
    <cellStyle name="Финансовый 2 3 3 2 2 2" xfId="561"/>
    <cellStyle name="Финансовый 2 3 3 2 2 2 2" xfId="1182"/>
    <cellStyle name="Финансовый 2 3 3 2 2 2 3" xfId="2479"/>
    <cellStyle name="Финансовый 2 3 3 2 2 3" xfId="880"/>
    <cellStyle name="Финансовый 2 3 3 2 2 3 2" xfId="1183"/>
    <cellStyle name="Финансовый 2 3 3 2 2 3 3" xfId="2798"/>
    <cellStyle name="Финансовый 2 3 3 2 2 4" xfId="1181"/>
    <cellStyle name="Финансовый 2 3 3 2 2 5" xfId="2160"/>
    <cellStyle name="Финансовый 2 3 3 2 3" xfId="400"/>
    <cellStyle name="Финансовый 2 3 3 2 3 2" xfId="1184"/>
    <cellStyle name="Финансовый 2 3 3 2 3 3" xfId="2318"/>
    <cellStyle name="Финансовый 2 3 3 2 4" xfId="719"/>
    <cellStyle name="Финансовый 2 3 3 2 4 2" xfId="1185"/>
    <cellStyle name="Финансовый 2 3 3 2 4 3" xfId="2637"/>
    <cellStyle name="Финансовый 2 3 3 2 5" xfId="1180"/>
    <cellStyle name="Финансовый 2 3 3 2 6" xfId="1999"/>
    <cellStyle name="Финансовый 2 3 3 3" xfId="61"/>
    <cellStyle name="Финансовый 2 3 3 3 2" xfId="222"/>
    <cellStyle name="Финансовый 2 3 3 3 2 2" xfId="541"/>
    <cellStyle name="Финансовый 2 3 3 3 2 2 2" xfId="1188"/>
    <cellStyle name="Финансовый 2 3 3 3 2 2 3" xfId="2459"/>
    <cellStyle name="Финансовый 2 3 3 3 2 3" xfId="860"/>
    <cellStyle name="Финансовый 2 3 3 3 2 3 2" xfId="1189"/>
    <cellStyle name="Финансовый 2 3 3 3 2 3 3" xfId="2778"/>
    <cellStyle name="Финансовый 2 3 3 3 2 4" xfId="1187"/>
    <cellStyle name="Финансовый 2 3 3 3 2 5" xfId="2140"/>
    <cellStyle name="Финансовый 2 3 3 3 3" xfId="380"/>
    <cellStyle name="Финансовый 2 3 3 3 3 2" xfId="1190"/>
    <cellStyle name="Финансовый 2 3 3 3 3 3" xfId="2298"/>
    <cellStyle name="Финансовый 2 3 3 3 4" xfId="699"/>
    <cellStyle name="Финансовый 2 3 3 3 4 2" xfId="1191"/>
    <cellStyle name="Финансовый 2 3 3 3 4 3" xfId="2617"/>
    <cellStyle name="Финансовый 2 3 3 3 5" xfId="1186"/>
    <cellStyle name="Финансовый 2 3 3 3 6" xfId="1979"/>
    <cellStyle name="Финансовый 2 3 3 4" xfId="112"/>
    <cellStyle name="Финансовый 2 3 3 4 2" xfId="273"/>
    <cellStyle name="Финансовый 2 3 3 4 2 2" xfId="592"/>
    <cellStyle name="Финансовый 2 3 3 4 2 2 2" xfId="1194"/>
    <cellStyle name="Финансовый 2 3 3 4 2 2 3" xfId="2510"/>
    <cellStyle name="Финансовый 2 3 3 4 2 3" xfId="911"/>
    <cellStyle name="Финансовый 2 3 3 4 2 3 2" xfId="1195"/>
    <cellStyle name="Финансовый 2 3 3 4 2 3 3" xfId="2829"/>
    <cellStyle name="Финансовый 2 3 3 4 2 4" xfId="1193"/>
    <cellStyle name="Финансовый 2 3 3 4 2 5" xfId="2191"/>
    <cellStyle name="Финансовый 2 3 3 4 3" xfId="431"/>
    <cellStyle name="Финансовый 2 3 3 4 3 2" xfId="1196"/>
    <cellStyle name="Финансовый 2 3 3 4 3 3" xfId="2349"/>
    <cellStyle name="Финансовый 2 3 3 4 4" xfId="750"/>
    <cellStyle name="Финансовый 2 3 3 4 4 2" xfId="1197"/>
    <cellStyle name="Финансовый 2 3 3 4 4 3" xfId="2668"/>
    <cellStyle name="Финансовый 2 3 3 4 5" xfId="1192"/>
    <cellStyle name="Финансовый 2 3 3 4 6" xfId="2030"/>
    <cellStyle name="Финансовый 2 3 3 5" xfId="143"/>
    <cellStyle name="Финансовый 2 3 3 5 2" xfId="304"/>
    <cellStyle name="Финансовый 2 3 3 5 2 2" xfId="623"/>
    <cellStyle name="Финансовый 2 3 3 5 2 2 2" xfId="1200"/>
    <cellStyle name="Финансовый 2 3 3 5 2 2 3" xfId="2541"/>
    <cellStyle name="Финансовый 2 3 3 5 2 3" xfId="942"/>
    <cellStyle name="Финансовый 2 3 3 5 2 3 2" xfId="1201"/>
    <cellStyle name="Финансовый 2 3 3 5 2 3 3" xfId="2860"/>
    <cellStyle name="Финансовый 2 3 3 5 2 4" xfId="1199"/>
    <cellStyle name="Финансовый 2 3 3 5 2 5" xfId="2222"/>
    <cellStyle name="Финансовый 2 3 3 5 3" xfId="462"/>
    <cellStyle name="Финансовый 2 3 3 5 3 2" xfId="1202"/>
    <cellStyle name="Финансовый 2 3 3 5 3 3" xfId="2380"/>
    <cellStyle name="Финансовый 2 3 3 5 4" xfId="781"/>
    <cellStyle name="Финансовый 2 3 3 5 4 2" xfId="1203"/>
    <cellStyle name="Финансовый 2 3 3 5 4 3" xfId="2699"/>
    <cellStyle name="Финансовый 2 3 3 5 5" xfId="1198"/>
    <cellStyle name="Финансовый 2 3 3 5 6" xfId="2061"/>
    <cellStyle name="Финансовый 2 3 3 6" xfId="190"/>
    <cellStyle name="Финансовый 2 3 3 6 2" xfId="509"/>
    <cellStyle name="Финансовый 2 3 3 6 2 2" xfId="1205"/>
    <cellStyle name="Финансовый 2 3 3 6 2 3" xfId="2427"/>
    <cellStyle name="Финансовый 2 3 3 6 3" xfId="828"/>
    <cellStyle name="Финансовый 2 3 3 6 3 2" xfId="1206"/>
    <cellStyle name="Финансовый 2 3 3 6 3 3" xfId="2746"/>
    <cellStyle name="Финансовый 2 3 3 6 4" xfId="1204"/>
    <cellStyle name="Финансовый 2 3 3 6 5" xfId="2108"/>
    <cellStyle name="Финансовый 2 3 3 7" xfId="355"/>
    <cellStyle name="Финансовый 2 3 3 7 2" xfId="1207"/>
    <cellStyle name="Финансовый 2 3 3 7 3" xfId="2273"/>
    <cellStyle name="Финансовый 2 3 3 8" xfId="674"/>
    <cellStyle name="Финансовый 2 3 3 8 2" xfId="1208"/>
    <cellStyle name="Финансовый 2 3 3 8 3" xfId="2592"/>
    <cellStyle name="Финансовый 2 3 3 9" xfId="1179"/>
    <cellStyle name="Финансовый 2 3 4" xfId="70"/>
    <cellStyle name="Финансовый 2 3 4 2" xfId="231"/>
    <cellStyle name="Финансовый 2 3 4 2 2" xfId="550"/>
    <cellStyle name="Финансовый 2 3 4 2 2 2" xfId="1211"/>
    <cellStyle name="Финансовый 2 3 4 2 2 3" xfId="2468"/>
    <cellStyle name="Финансовый 2 3 4 2 3" xfId="869"/>
    <cellStyle name="Финансовый 2 3 4 2 3 2" xfId="1212"/>
    <cellStyle name="Финансовый 2 3 4 2 3 3" xfId="2787"/>
    <cellStyle name="Финансовый 2 3 4 2 4" xfId="1210"/>
    <cellStyle name="Финансовый 2 3 4 2 5" xfId="2149"/>
    <cellStyle name="Финансовый 2 3 4 3" xfId="389"/>
    <cellStyle name="Финансовый 2 3 4 3 2" xfId="1213"/>
    <cellStyle name="Финансовый 2 3 4 3 3" xfId="2307"/>
    <cellStyle name="Финансовый 2 3 4 4" xfId="708"/>
    <cellStyle name="Финансовый 2 3 4 4 2" xfId="1214"/>
    <cellStyle name="Финансовый 2 3 4 4 3" xfId="2626"/>
    <cellStyle name="Финансовый 2 3 4 5" xfId="1209"/>
    <cellStyle name="Финансовый 2 3 4 6" xfId="1988"/>
    <cellStyle name="Финансовый 2 3 5" xfId="50"/>
    <cellStyle name="Финансовый 2 3 5 2" xfId="211"/>
    <cellStyle name="Финансовый 2 3 5 2 2" xfId="530"/>
    <cellStyle name="Финансовый 2 3 5 2 2 2" xfId="1217"/>
    <cellStyle name="Финансовый 2 3 5 2 2 3" xfId="2448"/>
    <cellStyle name="Финансовый 2 3 5 2 3" xfId="849"/>
    <cellStyle name="Финансовый 2 3 5 2 3 2" xfId="1218"/>
    <cellStyle name="Финансовый 2 3 5 2 3 3" xfId="2767"/>
    <cellStyle name="Финансовый 2 3 5 2 4" xfId="1216"/>
    <cellStyle name="Финансовый 2 3 5 2 5" xfId="2129"/>
    <cellStyle name="Финансовый 2 3 5 3" xfId="369"/>
    <cellStyle name="Финансовый 2 3 5 3 2" xfId="1219"/>
    <cellStyle name="Финансовый 2 3 5 3 3" xfId="2287"/>
    <cellStyle name="Финансовый 2 3 5 4" xfId="688"/>
    <cellStyle name="Финансовый 2 3 5 4 2" xfId="1220"/>
    <cellStyle name="Финансовый 2 3 5 4 3" xfId="2606"/>
    <cellStyle name="Финансовый 2 3 5 5" xfId="1215"/>
    <cellStyle name="Финансовый 2 3 5 6" xfId="1968"/>
    <cellStyle name="Финансовый 2 3 6" xfId="100"/>
    <cellStyle name="Финансовый 2 3 6 2" xfId="261"/>
    <cellStyle name="Финансовый 2 3 6 2 2" xfId="580"/>
    <cellStyle name="Финансовый 2 3 6 2 2 2" xfId="1223"/>
    <cellStyle name="Финансовый 2 3 6 2 2 3" xfId="2498"/>
    <cellStyle name="Финансовый 2 3 6 2 3" xfId="899"/>
    <cellStyle name="Финансовый 2 3 6 2 3 2" xfId="1224"/>
    <cellStyle name="Финансовый 2 3 6 2 3 3" xfId="2817"/>
    <cellStyle name="Финансовый 2 3 6 2 4" xfId="1222"/>
    <cellStyle name="Финансовый 2 3 6 2 5" xfId="2179"/>
    <cellStyle name="Финансовый 2 3 6 3" xfId="419"/>
    <cellStyle name="Финансовый 2 3 6 3 2" xfId="1225"/>
    <cellStyle name="Финансовый 2 3 6 3 3" xfId="2337"/>
    <cellStyle name="Финансовый 2 3 6 4" xfId="738"/>
    <cellStyle name="Финансовый 2 3 6 4 2" xfId="1226"/>
    <cellStyle name="Финансовый 2 3 6 4 3" xfId="2656"/>
    <cellStyle name="Финансовый 2 3 6 5" xfId="1221"/>
    <cellStyle name="Финансовый 2 3 6 6" xfId="2018"/>
    <cellStyle name="Финансовый 2 3 7" xfId="131"/>
    <cellStyle name="Финансовый 2 3 7 2" xfId="292"/>
    <cellStyle name="Финансовый 2 3 7 2 2" xfId="611"/>
    <cellStyle name="Финансовый 2 3 7 2 2 2" xfId="1229"/>
    <cellStyle name="Финансовый 2 3 7 2 2 3" xfId="2529"/>
    <cellStyle name="Финансовый 2 3 7 2 3" xfId="930"/>
    <cellStyle name="Финансовый 2 3 7 2 3 2" xfId="1230"/>
    <cellStyle name="Финансовый 2 3 7 2 3 3" xfId="2848"/>
    <cellStyle name="Финансовый 2 3 7 2 4" xfId="1228"/>
    <cellStyle name="Финансовый 2 3 7 2 5" xfId="2210"/>
    <cellStyle name="Финансовый 2 3 7 3" xfId="450"/>
    <cellStyle name="Финансовый 2 3 7 3 2" xfId="1231"/>
    <cellStyle name="Финансовый 2 3 7 3 3" xfId="2368"/>
    <cellStyle name="Финансовый 2 3 7 4" xfId="769"/>
    <cellStyle name="Финансовый 2 3 7 4 2" xfId="1232"/>
    <cellStyle name="Финансовый 2 3 7 4 3" xfId="2687"/>
    <cellStyle name="Финансовый 2 3 7 5" xfId="1227"/>
    <cellStyle name="Финансовый 2 3 7 6" xfId="2049"/>
    <cellStyle name="Финансовый 2 3 8" xfId="178"/>
    <cellStyle name="Финансовый 2 3 8 2" xfId="497"/>
    <cellStyle name="Финансовый 2 3 8 2 2" xfId="1234"/>
    <cellStyle name="Финансовый 2 3 8 2 3" xfId="2415"/>
    <cellStyle name="Финансовый 2 3 8 3" xfId="816"/>
    <cellStyle name="Финансовый 2 3 8 3 2" xfId="1235"/>
    <cellStyle name="Финансовый 2 3 8 3 3" xfId="2734"/>
    <cellStyle name="Финансовый 2 3 8 4" xfId="1233"/>
    <cellStyle name="Финансовый 2 3 8 5" xfId="2096"/>
    <cellStyle name="Финансовый 2 3 9" xfId="335"/>
    <cellStyle name="Финансовый 2 3 9 2" xfId="654"/>
    <cellStyle name="Финансовый 2 3 9 2 2" xfId="1237"/>
    <cellStyle name="Финансовый 2 3 9 2 3" xfId="2572"/>
    <cellStyle name="Финансовый 2 3 9 3" xfId="973"/>
    <cellStyle name="Финансовый 2 3 9 3 2" xfId="1238"/>
    <cellStyle name="Финансовый 2 3 9 3 3" xfId="2891"/>
    <cellStyle name="Финансовый 2 3 9 4" xfId="1236"/>
    <cellStyle name="Финансовый 2 3 9 5" xfId="2253"/>
    <cellStyle name="Финансовый 2 4" xfId="35"/>
    <cellStyle name="Финансовый 2 4 10" xfId="1953"/>
    <cellStyle name="Финансовый 2 4 2" xfId="80"/>
    <cellStyle name="Финансовый 2 4 2 2" xfId="241"/>
    <cellStyle name="Финансовый 2 4 2 2 2" xfId="560"/>
    <cellStyle name="Финансовый 2 4 2 2 2 2" xfId="1242"/>
    <cellStyle name="Финансовый 2 4 2 2 2 3" xfId="2478"/>
    <cellStyle name="Финансовый 2 4 2 2 3" xfId="879"/>
    <cellStyle name="Финансовый 2 4 2 2 3 2" xfId="1243"/>
    <cellStyle name="Финансовый 2 4 2 2 3 3" xfId="2797"/>
    <cellStyle name="Финансовый 2 4 2 2 4" xfId="1241"/>
    <cellStyle name="Финансовый 2 4 2 2 5" xfId="2159"/>
    <cellStyle name="Финансовый 2 4 2 3" xfId="399"/>
    <cellStyle name="Финансовый 2 4 2 3 2" xfId="1244"/>
    <cellStyle name="Финансовый 2 4 2 3 3" xfId="2317"/>
    <cellStyle name="Финансовый 2 4 2 4" xfId="718"/>
    <cellStyle name="Финансовый 2 4 2 4 2" xfId="1245"/>
    <cellStyle name="Финансовый 2 4 2 4 3" xfId="2636"/>
    <cellStyle name="Финансовый 2 4 2 5" xfId="1240"/>
    <cellStyle name="Финансовый 2 4 2 6" xfId="1998"/>
    <cellStyle name="Финансовый 2 4 3" xfId="60"/>
    <cellStyle name="Финансовый 2 4 3 2" xfId="221"/>
    <cellStyle name="Финансовый 2 4 3 2 2" xfId="540"/>
    <cellStyle name="Финансовый 2 4 3 2 2 2" xfId="1248"/>
    <cellStyle name="Финансовый 2 4 3 2 2 3" xfId="2458"/>
    <cellStyle name="Финансовый 2 4 3 2 3" xfId="859"/>
    <cellStyle name="Финансовый 2 4 3 2 3 2" xfId="1249"/>
    <cellStyle name="Финансовый 2 4 3 2 3 3" xfId="2777"/>
    <cellStyle name="Финансовый 2 4 3 2 4" xfId="1247"/>
    <cellStyle name="Финансовый 2 4 3 2 5" xfId="2139"/>
    <cellStyle name="Финансовый 2 4 3 3" xfId="379"/>
    <cellStyle name="Финансовый 2 4 3 3 2" xfId="1250"/>
    <cellStyle name="Финансовый 2 4 3 3 3" xfId="2297"/>
    <cellStyle name="Финансовый 2 4 3 4" xfId="698"/>
    <cellStyle name="Финансовый 2 4 3 4 2" xfId="1251"/>
    <cellStyle name="Финансовый 2 4 3 4 3" xfId="2616"/>
    <cellStyle name="Финансовый 2 4 3 5" xfId="1246"/>
    <cellStyle name="Финансовый 2 4 3 6" xfId="1978"/>
    <cellStyle name="Финансовый 2 4 4" xfId="111"/>
    <cellStyle name="Финансовый 2 4 4 2" xfId="272"/>
    <cellStyle name="Финансовый 2 4 4 2 2" xfId="591"/>
    <cellStyle name="Финансовый 2 4 4 2 2 2" xfId="1254"/>
    <cellStyle name="Финансовый 2 4 4 2 2 3" xfId="2509"/>
    <cellStyle name="Финансовый 2 4 4 2 3" xfId="910"/>
    <cellStyle name="Финансовый 2 4 4 2 3 2" xfId="1255"/>
    <cellStyle name="Финансовый 2 4 4 2 3 3" xfId="2828"/>
    <cellStyle name="Финансовый 2 4 4 2 4" xfId="1253"/>
    <cellStyle name="Финансовый 2 4 4 2 5" xfId="2190"/>
    <cellStyle name="Финансовый 2 4 4 3" xfId="430"/>
    <cellStyle name="Финансовый 2 4 4 3 2" xfId="1256"/>
    <cellStyle name="Финансовый 2 4 4 3 3" xfId="2348"/>
    <cellStyle name="Финансовый 2 4 4 4" xfId="749"/>
    <cellStyle name="Финансовый 2 4 4 4 2" xfId="1257"/>
    <cellStyle name="Финансовый 2 4 4 4 3" xfId="2667"/>
    <cellStyle name="Финансовый 2 4 4 5" xfId="1252"/>
    <cellStyle name="Финансовый 2 4 4 6" xfId="2029"/>
    <cellStyle name="Финансовый 2 4 5" xfId="142"/>
    <cellStyle name="Финансовый 2 4 5 2" xfId="303"/>
    <cellStyle name="Финансовый 2 4 5 2 2" xfId="622"/>
    <cellStyle name="Финансовый 2 4 5 2 2 2" xfId="1260"/>
    <cellStyle name="Финансовый 2 4 5 2 2 3" xfId="2540"/>
    <cellStyle name="Финансовый 2 4 5 2 3" xfId="941"/>
    <cellStyle name="Финансовый 2 4 5 2 3 2" xfId="1261"/>
    <cellStyle name="Финансовый 2 4 5 2 3 3" xfId="2859"/>
    <cellStyle name="Финансовый 2 4 5 2 4" xfId="1259"/>
    <cellStyle name="Финансовый 2 4 5 2 5" xfId="2221"/>
    <cellStyle name="Финансовый 2 4 5 3" xfId="461"/>
    <cellStyle name="Финансовый 2 4 5 3 2" xfId="1262"/>
    <cellStyle name="Финансовый 2 4 5 3 3" xfId="2379"/>
    <cellStyle name="Финансовый 2 4 5 4" xfId="780"/>
    <cellStyle name="Финансовый 2 4 5 4 2" xfId="1263"/>
    <cellStyle name="Финансовый 2 4 5 4 3" xfId="2698"/>
    <cellStyle name="Финансовый 2 4 5 5" xfId="1258"/>
    <cellStyle name="Финансовый 2 4 5 6" xfId="2060"/>
    <cellStyle name="Финансовый 2 4 6" xfId="189"/>
    <cellStyle name="Финансовый 2 4 6 2" xfId="508"/>
    <cellStyle name="Финансовый 2 4 6 2 2" xfId="1265"/>
    <cellStyle name="Финансовый 2 4 6 2 3" xfId="2426"/>
    <cellStyle name="Финансовый 2 4 6 3" xfId="827"/>
    <cellStyle name="Финансовый 2 4 6 3 2" xfId="1266"/>
    <cellStyle name="Финансовый 2 4 6 3 3" xfId="2745"/>
    <cellStyle name="Финансовый 2 4 6 4" xfId="1264"/>
    <cellStyle name="Финансовый 2 4 6 5" xfId="2107"/>
    <cellStyle name="Финансовый 2 4 7" xfId="354"/>
    <cellStyle name="Финансовый 2 4 7 2" xfId="1267"/>
    <cellStyle name="Финансовый 2 4 7 3" xfId="2272"/>
    <cellStyle name="Финансовый 2 4 8" xfId="673"/>
    <cellStyle name="Финансовый 2 4 8 2" xfId="1268"/>
    <cellStyle name="Финансовый 2 4 8 3" xfId="2591"/>
    <cellStyle name="Финансовый 2 4 9" xfId="1239"/>
    <cellStyle name="Финансовый 2 5" xfId="69"/>
    <cellStyle name="Финансовый 2 5 2" xfId="230"/>
    <cellStyle name="Финансовый 2 5 2 2" xfId="549"/>
    <cellStyle name="Финансовый 2 5 2 2 2" xfId="1271"/>
    <cellStyle name="Финансовый 2 5 2 2 3" xfId="2467"/>
    <cellStyle name="Финансовый 2 5 2 3" xfId="868"/>
    <cellStyle name="Финансовый 2 5 2 3 2" xfId="1272"/>
    <cellStyle name="Финансовый 2 5 2 3 3" xfId="2786"/>
    <cellStyle name="Финансовый 2 5 2 4" xfId="1270"/>
    <cellStyle name="Финансовый 2 5 2 5" xfId="2148"/>
    <cellStyle name="Финансовый 2 5 3" xfId="388"/>
    <cellStyle name="Финансовый 2 5 3 2" xfId="1273"/>
    <cellStyle name="Финансовый 2 5 3 3" xfId="2306"/>
    <cellStyle name="Финансовый 2 5 4" xfId="707"/>
    <cellStyle name="Финансовый 2 5 4 2" xfId="1274"/>
    <cellStyle name="Финансовый 2 5 4 3" xfId="2625"/>
    <cellStyle name="Финансовый 2 5 5" xfId="1269"/>
    <cellStyle name="Финансовый 2 5 6" xfId="1987"/>
    <cellStyle name="Финансовый 2 6" xfId="47"/>
    <cellStyle name="Финансовый 2 6 2" xfId="208"/>
    <cellStyle name="Финансовый 2 6 2 2" xfId="527"/>
    <cellStyle name="Финансовый 2 6 2 2 2" xfId="1277"/>
    <cellStyle name="Финансовый 2 6 2 2 3" xfId="2445"/>
    <cellStyle name="Финансовый 2 6 2 3" xfId="846"/>
    <cellStyle name="Финансовый 2 6 2 3 2" xfId="1278"/>
    <cellStyle name="Финансовый 2 6 2 3 3" xfId="2764"/>
    <cellStyle name="Финансовый 2 6 2 4" xfId="1276"/>
    <cellStyle name="Финансовый 2 6 2 5" xfId="2126"/>
    <cellStyle name="Финансовый 2 6 3" xfId="366"/>
    <cellStyle name="Финансовый 2 6 3 2" xfId="1279"/>
    <cellStyle name="Финансовый 2 6 3 3" xfId="2284"/>
    <cellStyle name="Финансовый 2 6 4" xfId="685"/>
    <cellStyle name="Финансовый 2 6 4 2" xfId="1280"/>
    <cellStyle name="Финансовый 2 6 4 3" xfId="2603"/>
    <cellStyle name="Финансовый 2 6 5" xfId="1275"/>
    <cellStyle name="Финансовый 2 6 6" xfId="1965"/>
    <cellStyle name="Финансовый 2 7" xfId="99"/>
    <cellStyle name="Финансовый 2 7 2" xfId="260"/>
    <cellStyle name="Финансовый 2 7 2 2" xfId="579"/>
    <cellStyle name="Финансовый 2 7 2 2 2" xfId="1283"/>
    <cellStyle name="Финансовый 2 7 2 2 3" xfId="2497"/>
    <cellStyle name="Финансовый 2 7 2 3" xfId="898"/>
    <cellStyle name="Финансовый 2 7 2 3 2" xfId="1284"/>
    <cellStyle name="Финансовый 2 7 2 3 3" xfId="2816"/>
    <cellStyle name="Финансовый 2 7 2 4" xfId="1282"/>
    <cellStyle name="Финансовый 2 7 2 5" xfId="2178"/>
    <cellStyle name="Финансовый 2 7 3" xfId="418"/>
    <cellStyle name="Финансовый 2 7 3 2" xfId="1285"/>
    <cellStyle name="Финансовый 2 7 3 3" xfId="2336"/>
    <cellStyle name="Финансовый 2 7 4" xfId="737"/>
    <cellStyle name="Финансовый 2 7 4 2" xfId="1286"/>
    <cellStyle name="Финансовый 2 7 4 3" xfId="2655"/>
    <cellStyle name="Финансовый 2 7 5" xfId="1281"/>
    <cellStyle name="Финансовый 2 7 6" xfId="2017"/>
    <cellStyle name="Финансовый 2 8" xfId="128"/>
    <cellStyle name="Финансовый 2 8 2" xfId="289"/>
    <cellStyle name="Финансовый 2 8 2 2" xfId="608"/>
    <cellStyle name="Финансовый 2 8 2 2 2" xfId="1289"/>
    <cellStyle name="Финансовый 2 8 2 2 3" xfId="2526"/>
    <cellStyle name="Финансовый 2 8 2 3" xfId="927"/>
    <cellStyle name="Финансовый 2 8 2 3 2" xfId="1290"/>
    <cellStyle name="Финансовый 2 8 2 3 3" xfId="2845"/>
    <cellStyle name="Финансовый 2 8 2 4" xfId="1288"/>
    <cellStyle name="Финансовый 2 8 2 5" xfId="2207"/>
    <cellStyle name="Финансовый 2 8 3" xfId="447"/>
    <cellStyle name="Финансовый 2 8 3 2" xfId="1291"/>
    <cellStyle name="Финансовый 2 8 3 3" xfId="2365"/>
    <cellStyle name="Финансовый 2 8 4" xfId="766"/>
    <cellStyle name="Финансовый 2 8 4 2" xfId="1292"/>
    <cellStyle name="Финансовый 2 8 4 3" xfId="2684"/>
    <cellStyle name="Финансовый 2 8 5" xfId="1287"/>
    <cellStyle name="Финансовый 2 8 6" xfId="2046"/>
    <cellStyle name="Финансовый 2 9" xfId="176"/>
    <cellStyle name="Финансовый 2 9 2" xfId="495"/>
    <cellStyle name="Финансовый 2 9 2 2" xfId="1294"/>
    <cellStyle name="Финансовый 2 9 2 3" xfId="2413"/>
    <cellStyle name="Финансовый 2 9 3" xfId="814"/>
    <cellStyle name="Финансовый 2 9 3 2" xfId="1295"/>
    <cellStyle name="Финансовый 2 9 3 3" xfId="2732"/>
    <cellStyle name="Финансовый 2 9 4" xfId="1293"/>
    <cellStyle name="Финансовый 2 9 5" xfId="2094"/>
    <cellStyle name="Финансовый 20" xfId="92"/>
    <cellStyle name="Финансовый 20 2" xfId="253"/>
    <cellStyle name="Финансовый 20 2 2" xfId="572"/>
    <cellStyle name="Финансовый 20 2 2 2" xfId="1298"/>
    <cellStyle name="Финансовый 20 2 2 3" xfId="2490"/>
    <cellStyle name="Финансовый 20 2 3" xfId="891"/>
    <cellStyle name="Финансовый 20 2 3 2" xfId="1299"/>
    <cellStyle name="Финансовый 20 2 3 3" xfId="2809"/>
    <cellStyle name="Финансовый 20 2 4" xfId="1297"/>
    <cellStyle name="Финансовый 20 2 5" xfId="2171"/>
    <cellStyle name="Финансовый 20 3" xfId="411"/>
    <cellStyle name="Финансовый 20 3 2" xfId="1300"/>
    <cellStyle name="Финансовый 20 3 3" xfId="2329"/>
    <cellStyle name="Финансовый 20 4" xfId="730"/>
    <cellStyle name="Финансовый 20 4 2" xfId="1301"/>
    <cellStyle name="Финансовый 20 4 3" xfId="2648"/>
    <cellStyle name="Финансовый 20 5" xfId="1296"/>
    <cellStyle name="Финансовый 20 6" xfId="2010"/>
    <cellStyle name="Финансовый 21" xfId="95"/>
    <cellStyle name="Финансовый 21 2" xfId="256"/>
    <cellStyle name="Финансовый 21 2 2" xfId="575"/>
    <cellStyle name="Финансовый 21 2 2 2" xfId="1304"/>
    <cellStyle name="Финансовый 21 2 2 3" xfId="2493"/>
    <cellStyle name="Финансовый 21 2 3" xfId="894"/>
    <cellStyle name="Финансовый 21 2 3 2" xfId="1305"/>
    <cellStyle name="Финансовый 21 2 3 3" xfId="2812"/>
    <cellStyle name="Финансовый 21 2 4" xfId="1303"/>
    <cellStyle name="Финансовый 21 2 5" xfId="2174"/>
    <cellStyle name="Финансовый 21 3" xfId="414"/>
    <cellStyle name="Финансовый 21 3 2" xfId="1306"/>
    <cellStyle name="Финансовый 21 3 3" xfId="2332"/>
    <cellStyle name="Финансовый 21 4" xfId="733"/>
    <cellStyle name="Финансовый 21 4 2" xfId="1307"/>
    <cellStyle name="Финансовый 21 4 3" xfId="2651"/>
    <cellStyle name="Финансовый 21 5" xfId="1302"/>
    <cellStyle name="Финансовый 21 6" xfId="2013"/>
    <cellStyle name="Финансовый 22" xfId="43"/>
    <cellStyle name="Финансовый 22 2" xfId="204"/>
    <cellStyle name="Финансовый 22 2 2" xfId="523"/>
    <cellStyle name="Финансовый 22 2 2 2" xfId="1310"/>
    <cellStyle name="Финансовый 22 2 2 3" xfId="2441"/>
    <cellStyle name="Финансовый 22 2 3" xfId="842"/>
    <cellStyle name="Финансовый 22 2 3 2" xfId="1311"/>
    <cellStyle name="Финансовый 22 2 3 3" xfId="2760"/>
    <cellStyle name="Финансовый 22 2 4" xfId="1309"/>
    <cellStyle name="Финансовый 22 2 5" xfId="2122"/>
    <cellStyle name="Финансовый 22 3" xfId="362"/>
    <cellStyle name="Финансовый 22 3 2" xfId="1312"/>
    <cellStyle name="Финансовый 22 3 3" xfId="2280"/>
    <cellStyle name="Финансовый 22 4" xfId="681"/>
    <cellStyle name="Финансовый 22 4 2" xfId="1313"/>
    <cellStyle name="Финансовый 22 4 3" xfId="2599"/>
    <cellStyle name="Финансовый 22 5" xfId="1308"/>
    <cellStyle name="Финансовый 22 6" xfId="1961"/>
    <cellStyle name="Финансовый 23" xfId="97"/>
    <cellStyle name="Финансовый 23 2" xfId="258"/>
    <cellStyle name="Финансовый 23 2 2" xfId="577"/>
    <cellStyle name="Финансовый 23 2 2 2" xfId="1316"/>
    <cellStyle name="Финансовый 23 2 2 3" xfId="2495"/>
    <cellStyle name="Финансовый 23 2 3" xfId="896"/>
    <cellStyle name="Финансовый 23 2 3 2" xfId="1317"/>
    <cellStyle name="Финансовый 23 2 3 3" xfId="2814"/>
    <cellStyle name="Финансовый 23 2 4" xfId="1315"/>
    <cellStyle name="Финансовый 23 2 5" xfId="2176"/>
    <cellStyle name="Финансовый 23 3" xfId="416"/>
    <cellStyle name="Финансовый 23 3 2" xfId="1318"/>
    <cellStyle name="Финансовый 23 3 3" xfId="2334"/>
    <cellStyle name="Финансовый 23 4" xfId="735"/>
    <cellStyle name="Финансовый 23 4 2" xfId="1319"/>
    <cellStyle name="Финансовый 23 4 3" xfId="2653"/>
    <cellStyle name="Финансовый 23 5" xfId="1314"/>
    <cellStyle name="Финансовый 23 6" xfId="2015"/>
    <cellStyle name="Финансовый 24" xfId="93"/>
    <cellStyle name="Финансовый 24 2" xfId="254"/>
    <cellStyle name="Финансовый 24 2 2" xfId="573"/>
    <cellStyle name="Финансовый 24 2 2 2" xfId="1322"/>
    <cellStyle name="Финансовый 24 2 2 3" xfId="2491"/>
    <cellStyle name="Финансовый 24 2 3" xfId="892"/>
    <cellStyle name="Финансовый 24 2 3 2" xfId="1323"/>
    <cellStyle name="Финансовый 24 2 3 3" xfId="2810"/>
    <cellStyle name="Финансовый 24 2 4" xfId="1321"/>
    <cellStyle name="Финансовый 24 2 5" xfId="2172"/>
    <cellStyle name="Финансовый 24 3" xfId="412"/>
    <cellStyle name="Финансовый 24 3 2" xfId="1324"/>
    <cellStyle name="Финансовый 24 3 3" xfId="2330"/>
    <cellStyle name="Финансовый 24 4" xfId="731"/>
    <cellStyle name="Финансовый 24 4 2" xfId="1325"/>
    <cellStyle name="Финансовый 24 4 3" xfId="2649"/>
    <cellStyle name="Финансовый 24 5" xfId="1320"/>
    <cellStyle name="Финансовый 24 6" xfId="2011"/>
    <cellStyle name="Финансовый 25" xfId="96"/>
    <cellStyle name="Финансовый 25 2" xfId="257"/>
    <cellStyle name="Финансовый 25 2 2" xfId="576"/>
    <cellStyle name="Финансовый 25 2 2 2" xfId="1328"/>
    <cellStyle name="Финансовый 25 2 2 3" xfId="2494"/>
    <cellStyle name="Финансовый 25 2 3" xfId="895"/>
    <cellStyle name="Финансовый 25 2 3 2" xfId="1329"/>
    <cellStyle name="Финансовый 25 2 3 3" xfId="2813"/>
    <cellStyle name="Финансовый 25 2 4" xfId="1327"/>
    <cellStyle name="Финансовый 25 2 5" xfId="2175"/>
    <cellStyle name="Финансовый 25 3" xfId="415"/>
    <cellStyle name="Финансовый 25 3 2" xfId="1330"/>
    <cellStyle name="Финансовый 25 3 3" xfId="2333"/>
    <cellStyle name="Финансовый 25 4" xfId="734"/>
    <cellStyle name="Финансовый 25 4 2" xfId="1331"/>
    <cellStyle name="Финансовый 25 4 3" xfId="2652"/>
    <cellStyle name="Финансовый 25 5" xfId="1326"/>
    <cellStyle name="Финансовый 25 6" xfId="2014"/>
    <cellStyle name="Финансовый 26" xfId="98"/>
    <cellStyle name="Финансовый 26 2" xfId="259"/>
    <cellStyle name="Финансовый 26 2 2" xfId="578"/>
    <cellStyle name="Финансовый 26 2 2 2" xfId="1334"/>
    <cellStyle name="Финансовый 26 2 2 3" xfId="2496"/>
    <cellStyle name="Финансовый 26 2 3" xfId="897"/>
    <cellStyle name="Финансовый 26 2 3 2" xfId="1335"/>
    <cellStyle name="Финансовый 26 2 3 3" xfId="2815"/>
    <cellStyle name="Финансовый 26 2 4" xfId="1333"/>
    <cellStyle name="Финансовый 26 2 5" xfId="2177"/>
    <cellStyle name="Финансовый 26 3" xfId="417"/>
    <cellStyle name="Финансовый 26 3 2" xfId="1336"/>
    <cellStyle name="Финансовый 26 3 3" xfId="2335"/>
    <cellStyle name="Финансовый 26 4" xfId="736"/>
    <cellStyle name="Финансовый 26 4 2" xfId="1337"/>
    <cellStyle name="Финансовый 26 4 3" xfId="2654"/>
    <cellStyle name="Финансовый 26 5" xfId="1332"/>
    <cellStyle name="Финансовый 26 6" xfId="2016"/>
    <cellStyle name="Финансовый 27" xfId="102"/>
    <cellStyle name="Финансовый 27 2" xfId="263"/>
    <cellStyle name="Финансовый 27 2 2" xfId="582"/>
    <cellStyle name="Финансовый 27 2 2 2" xfId="1340"/>
    <cellStyle name="Финансовый 27 2 2 3" xfId="2500"/>
    <cellStyle name="Финансовый 27 2 3" xfId="901"/>
    <cellStyle name="Финансовый 27 2 3 2" xfId="1341"/>
    <cellStyle name="Финансовый 27 2 3 3" xfId="2819"/>
    <cellStyle name="Финансовый 27 2 4" xfId="1339"/>
    <cellStyle name="Финансовый 27 2 5" xfId="2181"/>
    <cellStyle name="Финансовый 27 3" xfId="421"/>
    <cellStyle name="Финансовый 27 3 2" xfId="1342"/>
    <cellStyle name="Финансовый 27 3 3" xfId="2339"/>
    <cellStyle name="Финансовый 27 4" xfId="740"/>
    <cellStyle name="Финансовый 27 4 2" xfId="1343"/>
    <cellStyle name="Финансовый 27 4 3" xfId="2658"/>
    <cellStyle name="Финансовый 27 5" xfId="1338"/>
    <cellStyle name="Финансовый 27 6" xfId="2020"/>
    <cellStyle name="Финансовый 28" xfId="119"/>
    <cellStyle name="Финансовый 28 2" xfId="280"/>
    <cellStyle name="Финансовый 28 2 2" xfId="599"/>
    <cellStyle name="Финансовый 28 2 2 2" xfId="1346"/>
    <cellStyle name="Финансовый 28 2 2 3" xfId="2517"/>
    <cellStyle name="Финансовый 28 2 3" xfId="918"/>
    <cellStyle name="Финансовый 28 2 3 2" xfId="1347"/>
    <cellStyle name="Финансовый 28 2 3 3" xfId="2836"/>
    <cellStyle name="Финансовый 28 2 4" xfId="1345"/>
    <cellStyle name="Финансовый 28 2 5" xfId="2198"/>
    <cellStyle name="Финансовый 28 3" xfId="438"/>
    <cellStyle name="Финансовый 28 3 2" xfId="1348"/>
    <cellStyle name="Финансовый 28 3 3" xfId="2356"/>
    <cellStyle name="Финансовый 28 4" xfId="757"/>
    <cellStyle name="Финансовый 28 4 2" xfId="1349"/>
    <cellStyle name="Финансовый 28 4 3" xfId="2675"/>
    <cellStyle name="Финансовый 28 5" xfId="1344"/>
    <cellStyle name="Финансовый 28 6" xfId="2037"/>
    <cellStyle name="Финансовый 29" xfId="127"/>
    <cellStyle name="Финансовый 29 2" xfId="288"/>
    <cellStyle name="Финансовый 29 2 2" xfId="607"/>
    <cellStyle name="Финансовый 29 2 2 2" xfId="1352"/>
    <cellStyle name="Финансовый 29 2 2 3" xfId="2525"/>
    <cellStyle name="Финансовый 29 2 3" xfId="926"/>
    <cellStyle name="Финансовый 29 2 3 2" xfId="1353"/>
    <cellStyle name="Финансовый 29 2 3 3" xfId="2844"/>
    <cellStyle name="Финансовый 29 2 4" xfId="1351"/>
    <cellStyle name="Финансовый 29 2 5" xfId="2206"/>
    <cellStyle name="Финансовый 29 3" xfId="446"/>
    <cellStyle name="Финансовый 29 3 2" xfId="1354"/>
    <cellStyle name="Финансовый 29 3 3" xfId="2364"/>
    <cellStyle name="Финансовый 29 4" xfId="765"/>
    <cellStyle name="Финансовый 29 4 2" xfId="1355"/>
    <cellStyle name="Финансовый 29 4 3" xfId="2683"/>
    <cellStyle name="Финансовый 29 5" xfId="1350"/>
    <cellStyle name="Финансовый 29 6" xfId="2045"/>
    <cellStyle name="Финансовый 3" xfId="23"/>
    <cellStyle name="Финансовый 3 10" xfId="345"/>
    <cellStyle name="Финансовый 3 10 2" xfId="1357"/>
    <cellStyle name="Финансовый 3 10 3" xfId="2263"/>
    <cellStyle name="Финансовый 3 11" xfId="664"/>
    <cellStyle name="Финансовый 3 11 2" xfId="1358"/>
    <cellStyle name="Финансовый 3 11 3" xfId="2582"/>
    <cellStyle name="Финансовый 3 12" xfId="1356"/>
    <cellStyle name="Финансовый 3 13" xfId="1944"/>
    <cellStyle name="Финансовый 3 2" xfId="30"/>
    <cellStyle name="Финансовый 3 2 10" xfId="669"/>
    <cellStyle name="Финансовый 3 2 10 2" xfId="1360"/>
    <cellStyle name="Финансовый 3 2 10 3" xfId="2587"/>
    <cellStyle name="Финансовый 3 2 11" xfId="1359"/>
    <cellStyle name="Финансовый 3 2 12" xfId="1949"/>
    <cellStyle name="Финансовый 3 2 2" xfId="42"/>
    <cellStyle name="Финансовый 3 2 2 10" xfId="1960"/>
    <cellStyle name="Финансовый 3 2 2 2" xfId="87"/>
    <cellStyle name="Финансовый 3 2 2 2 2" xfId="248"/>
    <cellStyle name="Финансовый 3 2 2 2 2 2" xfId="567"/>
    <cellStyle name="Финансовый 3 2 2 2 2 2 2" xfId="1364"/>
    <cellStyle name="Финансовый 3 2 2 2 2 2 3" xfId="2485"/>
    <cellStyle name="Финансовый 3 2 2 2 2 3" xfId="886"/>
    <cellStyle name="Финансовый 3 2 2 2 2 3 2" xfId="1365"/>
    <cellStyle name="Финансовый 3 2 2 2 2 3 3" xfId="2804"/>
    <cellStyle name="Финансовый 3 2 2 2 2 4" xfId="1363"/>
    <cellStyle name="Финансовый 3 2 2 2 2 5" xfId="2166"/>
    <cellStyle name="Финансовый 3 2 2 2 3" xfId="406"/>
    <cellStyle name="Финансовый 3 2 2 2 3 2" xfId="1366"/>
    <cellStyle name="Финансовый 3 2 2 2 3 3" xfId="2324"/>
    <cellStyle name="Финансовый 3 2 2 2 4" xfId="725"/>
    <cellStyle name="Финансовый 3 2 2 2 4 2" xfId="1367"/>
    <cellStyle name="Финансовый 3 2 2 2 4 3" xfId="2643"/>
    <cellStyle name="Финансовый 3 2 2 2 5" xfId="1362"/>
    <cellStyle name="Финансовый 3 2 2 2 6" xfId="2005"/>
    <cellStyle name="Финансовый 3 2 2 3" xfId="67"/>
    <cellStyle name="Финансовый 3 2 2 3 2" xfId="228"/>
    <cellStyle name="Финансовый 3 2 2 3 2 2" xfId="547"/>
    <cellStyle name="Финансовый 3 2 2 3 2 2 2" xfId="1370"/>
    <cellStyle name="Финансовый 3 2 2 3 2 2 3" xfId="2465"/>
    <cellStyle name="Финансовый 3 2 2 3 2 3" xfId="866"/>
    <cellStyle name="Финансовый 3 2 2 3 2 3 2" xfId="1371"/>
    <cellStyle name="Финансовый 3 2 2 3 2 3 3" xfId="2784"/>
    <cellStyle name="Финансовый 3 2 2 3 2 4" xfId="1369"/>
    <cellStyle name="Финансовый 3 2 2 3 2 5" xfId="2146"/>
    <cellStyle name="Финансовый 3 2 2 3 3" xfId="386"/>
    <cellStyle name="Финансовый 3 2 2 3 3 2" xfId="1372"/>
    <cellStyle name="Финансовый 3 2 2 3 3 3" xfId="2304"/>
    <cellStyle name="Финансовый 3 2 2 3 4" xfId="705"/>
    <cellStyle name="Финансовый 3 2 2 3 4 2" xfId="1373"/>
    <cellStyle name="Финансовый 3 2 2 3 4 3" xfId="2623"/>
    <cellStyle name="Финансовый 3 2 2 3 5" xfId="1368"/>
    <cellStyle name="Финансовый 3 2 2 3 6" xfId="1985"/>
    <cellStyle name="Финансовый 3 2 2 4" xfId="118"/>
    <cellStyle name="Финансовый 3 2 2 4 2" xfId="279"/>
    <cellStyle name="Финансовый 3 2 2 4 2 2" xfId="598"/>
    <cellStyle name="Финансовый 3 2 2 4 2 2 2" xfId="1376"/>
    <cellStyle name="Финансовый 3 2 2 4 2 2 3" xfId="2516"/>
    <cellStyle name="Финансовый 3 2 2 4 2 3" xfId="917"/>
    <cellStyle name="Финансовый 3 2 2 4 2 3 2" xfId="1377"/>
    <cellStyle name="Финансовый 3 2 2 4 2 3 3" xfId="2835"/>
    <cellStyle name="Финансовый 3 2 2 4 2 4" xfId="1375"/>
    <cellStyle name="Финансовый 3 2 2 4 2 5" xfId="2197"/>
    <cellStyle name="Финансовый 3 2 2 4 3" xfId="437"/>
    <cellStyle name="Финансовый 3 2 2 4 3 2" xfId="1378"/>
    <cellStyle name="Финансовый 3 2 2 4 3 3" xfId="2355"/>
    <cellStyle name="Финансовый 3 2 2 4 4" xfId="756"/>
    <cellStyle name="Финансовый 3 2 2 4 4 2" xfId="1379"/>
    <cellStyle name="Финансовый 3 2 2 4 4 3" xfId="2674"/>
    <cellStyle name="Финансовый 3 2 2 4 5" xfId="1374"/>
    <cellStyle name="Финансовый 3 2 2 4 6" xfId="2036"/>
    <cellStyle name="Финансовый 3 2 2 5" xfId="149"/>
    <cellStyle name="Финансовый 3 2 2 5 2" xfId="310"/>
    <cellStyle name="Финансовый 3 2 2 5 2 2" xfId="629"/>
    <cellStyle name="Финансовый 3 2 2 5 2 2 2" xfId="1382"/>
    <cellStyle name="Финансовый 3 2 2 5 2 2 3" xfId="2547"/>
    <cellStyle name="Финансовый 3 2 2 5 2 3" xfId="948"/>
    <cellStyle name="Финансовый 3 2 2 5 2 3 2" xfId="1383"/>
    <cellStyle name="Финансовый 3 2 2 5 2 3 3" xfId="2866"/>
    <cellStyle name="Финансовый 3 2 2 5 2 4" xfId="1381"/>
    <cellStyle name="Финансовый 3 2 2 5 2 5" xfId="2228"/>
    <cellStyle name="Финансовый 3 2 2 5 3" xfId="468"/>
    <cellStyle name="Финансовый 3 2 2 5 3 2" xfId="1384"/>
    <cellStyle name="Финансовый 3 2 2 5 3 3" xfId="2386"/>
    <cellStyle name="Финансовый 3 2 2 5 4" xfId="787"/>
    <cellStyle name="Финансовый 3 2 2 5 4 2" xfId="1385"/>
    <cellStyle name="Финансовый 3 2 2 5 4 3" xfId="2705"/>
    <cellStyle name="Финансовый 3 2 2 5 5" xfId="1380"/>
    <cellStyle name="Финансовый 3 2 2 5 6" xfId="2067"/>
    <cellStyle name="Финансовый 3 2 2 6" xfId="196"/>
    <cellStyle name="Финансовый 3 2 2 6 2" xfId="515"/>
    <cellStyle name="Финансовый 3 2 2 6 2 2" xfId="1387"/>
    <cellStyle name="Финансовый 3 2 2 6 2 3" xfId="2433"/>
    <cellStyle name="Финансовый 3 2 2 6 3" xfId="834"/>
    <cellStyle name="Финансовый 3 2 2 6 3 2" xfId="1388"/>
    <cellStyle name="Финансовый 3 2 2 6 3 3" xfId="2752"/>
    <cellStyle name="Финансовый 3 2 2 6 4" xfId="1386"/>
    <cellStyle name="Финансовый 3 2 2 6 5" xfId="2114"/>
    <cellStyle name="Финансовый 3 2 2 7" xfId="361"/>
    <cellStyle name="Финансовый 3 2 2 7 2" xfId="1389"/>
    <cellStyle name="Финансовый 3 2 2 7 3" xfId="2279"/>
    <cellStyle name="Финансовый 3 2 2 8" xfId="680"/>
    <cellStyle name="Финансовый 3 2 2 8 2" xfId="1390"/>
    <cellStyle name="Финансовый 3 2 2 8 3" xfId="2598"/>
    <cellStyle name="Финансовый 3 2 2 9" xfId="1361"/>
    <cellStyle name="Финансовый 3 2 3" xfId="76"/>
    <cellStyle name="Финансовый 3 2 3 2" xfId="237"/>
    <cellStyle name="Финансовый 3 2 3 2 2" xfId="556"/>
    <cellStyle name="Финансовый 3 2 3 2 2 2" xfId="1393"/>
    <cellStyle name="Финансовый 3 2 3 2 2 3" xfId="2474"/>
    <cellStyle name="Финансовый 3 2 3 2 3" xfId="875"/>
    <cellStyle name="Финансовый 3 2 3 2 3 2" xfId="1394"/>
    <cellStyle name="Финансовый 3 2 3 2 3 3" xfId="2793"/>
    <cellStyle name="Финансовый 3 2 3 2 4" xfId="1392"/>
    <cellStyle name="Финансовый 3 2 3 2 5" xfId="2155"/>
    <cellStyle name="Финансовый 3 2 3 3" xfId="395"/>
    <cellStyle name="Финансовый 3 2 3 3 2" xfId="1395"/>
    <cellStyle name="Финансовый 3 2 3 3 3" xfId="2313"/>
    <cellStyle name="Финансовый 3 2 3 4" xfId="714"/>
    <cellStyle name="Финансовый 3 2 3 4 2" xfId="1396"/>
    <cellStyle name="Финансовый 3 2 3 4 3" xfId="2632"/>
    <cellStyle name="Финансовый 3 2 3 5" xfId="1391"/>
    <cellStyle name="Финансовый 3 2 3 6" xfId="1994"/>
    <cellStyle name="Финансовый 3 2 4" xfId="56"/>
    <cellStyle name="Финансовый 3 2 4 2" xfId="217"/>
    <cellStyle name="Финансовый 3 2 4 2 2" xfId="536"/>
    <cellStyle name="Финансовый 3 2 4 2 2 2" xfId="1399"/>
    <cellStyle name="Финансовый 3 2 4 2 2 3" xfId="2454"/>
    <cellStyle name="Финансовый 3 2 4 2 3" xfId="855"/>
    <cellStyle name="Финансовый 3 2 4 2 3 2" xfId="1400"/>
    <cellStyle name="Финансовый 3 2 4 2 3 3" xfId="2773"/>
    <cellStyle name="Финансовый 3 2 4 2 4" xfId="1398"/>
    <cellStyle name="Финансовый 3 2 4 2 5" xfId="2135"/>
    <cellStyle name="Финансовый 3 2 4 3" xfId="375"/>
    <cellStyle name="Финансовый 3 2 4 3 2" xfId="1401"/>
    <cellStyle name="Финансовый 3 2 4 3 3" xfId="2293"/>
    <cellStyle name="Финансовый 3 2 4 4" xfId="694"/>
    <cellStyle name="Финансовый 3 2 4 4 2" xfId="1402"/>
    <cellStyle name="Финансовый 3 2 4 4 3" xfId="2612"/>
    <cellStyle name="Финансовый 3 2 4 5" xfId="1397"/>
    <cellStyle name="Финансовый 3 2 4 6" xfId="1974"/>
    <cellStyle name="Финансовый 3 2 5" xfId="107"/>
    <cellStyle name="Финансовый 3 2 5 2" xfId="268"/>
    <cellStyle name="Финансовый 3 2 5 2 2" xfId="587"/>
    <cellStyle name="Финансовый 3 2 5 2 2 2" xfId="1405"/>
    <cellStyle name="Финансовый 3 2 5 2 2 3" xfId="2505"/>
    <cellStyle name="Финансовый 3 2 5 2 3" xfId="906"/>
    <cellStyle name="Финансовый 3 2 5 2 3 2" xfId="1406"/>
    <cellStyle name="Финансовый 3 2 5 2 3 3" xfId="2824"/>
    <cellStyle name="Финансовый 3 2 5 2 4" xfId="1404"/>
    <cellStyle name="Финансовый 3 2 5 2 5" xfId="2186"/>
    <cellStyle name="Финансовый 3 2 5 3" xfId="426"/>
    <cellStyle name="Финансовый 3 2 5 3 2" xfId="1407"/>
    <cellStyle name="Финансовый 3 2 5 3 3" xfId="2344"/>
    <cellStyle name="Финансовый 3 2 5 4" xfId="745"/>
    <cellStyle name="Финансовый 3 2 5 4 2" xfId="1408"/>
    <cellStyle name="Финансовый 3 2 5 4 3" xfId="2663"/>
    <cellStyle name="Финансовый 3 2 5 5" xfId="1403"/>
    <cellStyle name="Финансовый 3 2 5 6" xfId="2025"/>
    <cellStyle name="Финансовый 3 2 6" xfId="138"/>
    <cellStyle name="Финансовый 3 2 6 2" xfId="299"/>
    <cellStyle name="Финансовый 3 2 6 2 2" xfId="618"/>
    <cellStyle name="Финансовый 3 2 6 2 2 2" xfId="1411"/>
    <cellStyle name="Финансовый 3 2 6 2 2 3" xfId="2536"/>
    <cellStyle name="Финансовый 3 2 6 2 3" xfId="937"/>
    <cellStyle name="Финансовый 3 2 6 2 3 2" xfId="1412"/>
    <cellStyle name="Финансовый 3 2 6 2 3 3" xfId="2855"/>
    <cellStyle name="Финансовый 3 2 6 2 4" xfId="1410"/>
    <cellStyle name="Финансовый 3 2 6 2 5" xfId="2217"/>
    <cellStyle name="Финансовый 3 2 6 3" xfId="457"/>
    <cellStyle name="Финансовый 3 2 6 3 2" xfId="1413"/>
    <cellStyle name="Финансовый 3 2 6 3 3" xfId="2375"/>
    <cellStyle name="Финансовый 3 2 6 4" xfId="776"/>
    <cellStyle name="Финансовый 3 2 6 4 2" xfId="1414"/>
    <cellStyle name="Финансовый 3 2 6 4 3" xfId="2694"/>
    <cellStyle name="Финансовый 3 2 6 5" xfId="1409"/>
    <cellStyle name="Финансовый 3 2 6 6" xfId="2056"/>
    <cellStyle name="Финансовый 3 2 7" xfId="185"/>
    <cellStyle name="Финансовый 3 2 7 2" xfId="504"/>
    <cellStyle name="Финансовый 3 2 7 2 2" xfId="1416"/>
    <cellStyle name="Финансовый 3 2 7 2 3" xfId="2422"/>
    <cellStyle name="Финансовый 3 2 7 3" xfId="823"/>
    <cellStyle name="Финансовый 3 2 7 3 2" xfId="1417"/>
    <cellStyle name="Финансовый 3 2 7 3 3" xfId="2741"/>
    <cellStyle name="Финансовый 3 2 7 4" xfId="1415"/>
    <cellStyle name="Финансовый 3 2 7 5" xfId="2103"/>
    <cellStyle name="Финансовый 3 2 8" xfId="341"/>
    <cellStyle name="Финансовый 3 2 8 2" xfId="660"/>
    <cellStyle name="Финансовый 3 2 8 2 2" xfId="1419"/>
    <cellStyle name="Финансовый 3 2 8 2 3" xfId="2578"/>
    <cellStyle name="Финансовый 3 2 8 3" xfId="979"/>
    <cellStyle name="Финансовый 3 2 8 3 2" xfId="1420"/>
    <cellStyle name="Финансовый 3 2 8 3 3" xfId="2897"/>
    <cellStyle name="Финансовый 3 2 8 4" xfId="1418"/>
    <cellStyle name="Финансовый 3 2 8 5" xfId="2259"/>
    <cellStyle name="Финансовый 3 2 9" xfId="350"/>
    <cellStyle name="Финансовый 3 2 9 2" xfId="1421"/>
    <cellStyle name="Финансовый 3 2 9 3" xfId="2268"/>
    <cellStyle name="Финансовый 3 3" xfId="37"/>
    <cellStyle name="Финансовый 3 3 10" xfId="1955"/>
    <cellStyle name="Финансовый 3 3 2" xfId="82"/>
    <cellStyle name="Финансовый 3 3 2 2" xfId="243"/>
    <cellStyle name="Финансовый 3 3 2 2 2" xfId="562"/>
    <cellStyle name="Финансовый 3 3 2 2 2 2" xfId="1425"/>
    <cellStyle name="Финансовый 3 3 2 2 2 3" xfId="2480"/>
    <cellStyle name="Финансовый 3 3 2 2 3" xfId="881"/>
    <cellStyle name="Финансовый 3 3 2 2 3 2" xfId="1426"/>
    <cellStyle name="Финансовый 3 3 2 2 3 3" xfId="2799"/>
    <cellStyle name="Финансовый 3 3 2 2 4" xfId="1424"/>
    <cellStyle name="Финансовый 3 3 2 2 5" xfId="2161"/>
    <cellStyle name="Финансовый 3 3 2 3" xfId="401"/>
    <cellStyle name="Финансовый 3 3 2 3 2" xfId="1427"/>
    <cellStyle name="Финансовый 3 3 2 3 3" xfId="2319"/>
    <cellStyle name="Финансовый 3 3 2 4" xfId="720"/>
    <cellStyle name="Финансовый 3 3 2 4 2" xfId="1428"/>
    <cellStyle name="Финансовый 3 3 2 4 3" xfId="2638"/>
    <cellStyle name="Финансовый 3 3 2 5" xfId="1423"/>
    <cellStyle name="Финансовый 3 3 2 6" xfId="2000"/>
    <cellStyle name="Финансовый 3 3 3" xfId="62"/>
    <cellStyle name="Финансовый 3 3 3 2" xfId="223"/>
    <cellStyle name="Финансовый 3 3 3 2 2" xfId="542"/>
    <cellStyle name="Финансовый 3 3 3 2 2 2" xfId="1431"/>
    <cellStyle name="Финансовый 3 3 3 2 2 3" xfId="2460"/>
    <cellStyle name="Финансовый 3 3 3 2 3" xfId="861"/>
    <cellStyle name="Финансовый 3 3 3 2 3 2" xfId="1432"/>
    <cellStyle name="Финансовый 3 3 3 2 3 3" xfId="2779"/>
    <cellStyle name="Финансовый 3 3 3 2 4" xfId="1430"/>
    <cellStyle name="Финансовый 3 3 3 2 5" xfId="2141"/>
    <cellStyle name="Финансовый 3 3 3 3" xfId="381"/>
    <cellStyle name="Финансовый 3 3 3 3 2" xfId="1433"/>
    <cellStyle name="Финансовый 3 3 3 3 3" xfId="2299"/>
    <cellStyle name="Финансовый 3 3 3 4" xfId="700"/>
    <cellStyle name="Финансовый 3 3 3 4 2" xfId="1434"/>
    <cellStyle name="Финансовый 3 3 3 4 3" xfId="2618"/>
    <cellStyle name="Финансовый 3 3 3 5" xfId="1429"/>
    <cellStyle name="Финансовый 3 3 3 6" xfId="1980"/>
    <cellStyle name="Финансовый 3 3 4" xfId="113"/>
    <cellStyle name="Финансовый 3 3 4 2" xfId="274"/>
    <cellStyle name="Финансовый 3 3 4 2 2" xfId="593"/>
    <cellStyle name="Финансовый 3 3 4 2 2 2" xfId="1437"/>
    <cellStyle name="Финансовый 3 3 4 2 2 3" xfId="2511"/>
    <cellStyle name="Финансовый 3 3 4 2 3" xfId="912"/>
    <cellStyle name="Финансовый 3 3 4 2 3 2" xfId="1438"/>
    <cellStyle name="Финансовый 3 3 4 2 3 3" xfId="2830"/>
    <cellStyle name="Финансовый 3 3 4 2 4" xfId="1436"/>
    <cellStyle name="Финансовый 3 3 4 2 5" xfId="2192"/>
    <cellStyle name="Финансовый 3 3 4 3" xfId="432"/>
    <cellStyle name="Финансовый 3 3 4 3 2" xfId="1439"/>
    <cellStyle name="Финансовый 3 3 4 3 3" xfId="2350"/>
    <cellStyle name="Финансовый 3 3 4 4" xfId="751"/>
    <cellStyle name="Финансовый 3 3 4 4 2" xfId="1440"/>
    <cellStyle name="Финансовый 3 3 4 4 3" xfId="2669"/>
    <cellStyle name="Финансовый 3 3 4 5" xfId="1435"/>
    <cellStyle name="Финансовый 3 3 4 6" xfId="2031"/>
    <cellStyle name="Финансовый 3 3 5" xfId="144"/>
    <cellStyle name="Финансовый 3 3 5 2" xfId="305"/>
    <cellStyle name="Финансовый 3 3 5 2 2" xfId="624"/>
    <cellStyle name="Финансовый 3 3 5 2 2 2" xfId="1443"/>
    <cellStyle name="Финансовый 3 3 5 2 2 3" xfId="2542"/>
    <cellStyle name="Финансовый 3 3 5 2 3" xfId="943"/>
    <cellStyle name="Финансовый 3 3 5 2 3 2" xfId="1444"/>
    <cellStyle name="Финансовый 3 3 5 2 3 3" xfId="2861"/>
    <cellStyle name="Финансовый 3 3 5 2 4" xfId="1442"/>
    <cellStyle name="Финансовый 3 3 5 2 5" xfId="2223"/>
    <cellStyle name="Финансовый 3 3 5 3" xfId="463"/>
    <cellStyle name="Финансовый 3 3 5 3 2" xfId="1445"/>
    <cellStyle name="Финансовый 3 3 5 3 3" xfId="2381"/>
    <cellStyle name="Финансовый 3 3 5 4" xfId="782"/>
    <cellStyle name="Финансовый 3 3 5 4 2" xfId="1446"/>
    <cellStyle name="Финансовый 3 3 5 4 3" xfId="2700"/>
    <cellStyle name="Финансовый 3 3 5 5" xfId="1441"/>
    <cellStyle name="Финансовый 3 3 5 6" xfId="2062"/>
    <cellStyle name="Финансовый 3 3 6" xfId="191"/>
    <cellStyle name="Финансовый 3 3 6 2" xfId="510"/>
    <cellStyle name="Финансовый 3 3 6 2 2" xfId="1448"/>
    <cellStyle name="Финансовый 3 3 6 2 3" xfId="2428"/>
    <cellStyle name="Финансовый 3 3 6 3" xfId="829"/>
    <cellStyle name="Финансовый 3 3 6 3 2" xfId="1449"/>
    <cellStyle name="Финансовый 3 3 6 3 3" xfId="2747"/>
    <cellStyle name="Финансовый 3 3 6 4" xfId="1447"/>
    <cellStyle name="Финансовый 3 3 6 5" xfId="2109"/>
    <cellStyle name="Финансовый 3 3 7" xfId="356"/>
    <cellStyle name="Финансовый 3 3 7 2" xfId="1450"/>
    <cellStyle name="Финансовый 3 3 7 3" xfId="2274"/>
    <cellStyle name="Финансовый 3 3 8" xfId="675"/>
    <cellStyle name="Финансовый 3 3 8 2" xfId="1451"/>
    <cellStyle name="Финансовый 3 3 8 3" xfId="2593"/>
    <cellStyle name="Финансовый 3 3 9" xfId="1422"/>
    <cellStyle name="Финансовый 3 4" xfId="71"/>
    <cellStyle name="Финансовый 3 4 2" xfId="232"/>
    <cellStyle name="Финансовый 3 4 2 2" xfId="551"/>
    <cellStyle name="Финансовый 3 4 2 2 2" xfId="1454"/>
    <cellStyle name="Финансовый 3 4 2 2 3" xfId="2469"/>
    <cellStyle name="Финансовый 3 4 2 3" xfId="870"/>
    <cellStyle name="Финансовый 3 4 2 3 2" xfId="1455"/>
    <cellStyle name="Финансовый 3 4 2 3 3" xfId="2788"/>
    <cellStyle name="Финансовый 3 4 2 4" xfId="1453"/>
    <cellStyle name="Финансовый 3 4 2 5" xfId="2150"/>
    <cellStyle name="Финансовый 3 4 3" xfId="390"/>
    <cellStyle name="Финансовый 3 4 3 2" xfId="1456"/>
    <cellStyle name="Финансовый 3 4 3 3" xfId="2308"/>
    <cellStyle name="Финансовый 3 4 4" xfId="709"/>
    <cellStyle name="Финансовый 3 4 4 2" xfId="1457"/>
    <cellStyle name="Финансовый 3 4 4 3" xfId="2627"/>
    <cellStyle name="Финансовый 3 4 5" xfId="1452"/>
    <cellStyle name="Финансовый 3 4 6" xfId="1989"/>
    <cellStyle name="Финансовый 3 5" xfId="51"/>
    <cellStyle name="Финансовый 3 5 2" xfId="212"/>
    <cellStyle name="Финансовый 3 5 2 2" xfId="531"/>
    <cellStyle name="Финансовый 3 5 2 2 2" xfId="1460"/>
    <cellStyle name="Финансовый 3 5 2 2 3" xfId="2449"/>
    <cellStyle name="Финансовый 3 5 2 3" xfId="850"/>
    <cellStyle name="Финансовый 3 5 2 3 2" xfId="1461"/>
    <cellStyle name="Финансовый 3 5 2 3 3" xfId="2768"/>
    <cellStyle name="Финансовый 3 5 2 4" xfId="1459"/>
    <cellStyle name="Финансовый 3 5 2 5" xfId="2130"/>
    <cellStyle name="Финансовый 3 5 3" xfId="370"/>
    <cellStyle name="Финансовый 3 5 3 2" xfId="1462"/>
    <cellStyle name="Финансовый 3 5 3 3" xfId="2288"/>
    <cellStyle name="Финансовый 3 5 4" xfId="689"/>
    <cellStyle name="Финансовый 3 5 4 2" xfId="1463"/>
    <cellStyle name="Финансовый 3 5 4 3" xfId="2607"/>
    <cellStyle name="Финансовый 3 5 5" xfId="1458"/>
    <cellStyle name="Финансовый 3 5 6" xfId="1969"/>
    <cellStyle name="Финансовый 3 6" xfId="101"/>
    <cellStyle name="Финансовый 3 6 2" xfId="262"/>
    <cellStyle name="Финансовый 3 6 2 2" xfId="581"/>
    <cellStyle name="Финансовый 3 6 2 2 2" xfId="1466"/>
    <cellStyle name="Финансовый 3 6 2 2 3" xfId="2499"/>
    <cellStyle name="Финансовый 3 6 2 3" xfId="900"/>
    <cellStyle name="Финансовый 3 6 2 3 2" xfId="1467"/>
    <cellStyle name="Финансовый 3 6 2 3 3" xfId="2818"/>
    <cellStyle name="Финансовый 3 6 2 4" xfId="1465"/>
    <cellStyle name="Финансовый 3 6 2 5" xfId="2180"/>
    <cellStyle name="Финансовый 3 6 3" xfId="420"/>
    <cellStyle name="Финансовый 3 6 3 2" xfId="1468"/>
    <cellStyle name="Финансовый 3 6 3 3" xfId="2338"/>
    <cellStyle name="Финансовый 3 6 4" xfId="739"/>
    <cellStyle name="Финансовый 3 6 4 2" xfId="1469"/>
    <cellStyle name="Финансовый 3 6 4 3" xfId="2657"/>
    <cellStyle name="Финансовый 3 6 5" xfId="1464"/>
    <cellStyle name="Финансовый 3 6 6" xfId="2019"/>
    <cellStyle name="Финансовый 3 7" xfId="132"/>
    <cellStyle name="Финансовый 3 7 2" xfId="293"/>
    <cellStyle name="Финансовый 3 7 2 2" xfId="612"/>
    <cellStyle name="Финансовый 3 7 2 2 2" xfId="1472"/>
    <cellStyle name="Финансовый 3 7 2 2 3" xfId="2530"/>
    <cellStyle name="Финансовый 3 7 2 3" xfId="931"/>
    <cellStyle name="Финансовый 3 7 2 3 2" xfId="1473"/>
    <cellStyle name="Финансовый 3 7 2 3 3" xfId="2849"/>
    <cellStyle name="Финансовый 3 7 2 4" xfId="1471"/>
    <cellStyle name="Финансовый 3 7 2 5" xfId="2211"/>
    <cellStyle name="Финансовый 3 7 3" xfId="451"/>
    <cellStyle name="Финансовый 3 7 3 2" xfId="1474"/>
    <cellStyle name="Финансовый 3 7 3 3" xfId="2369"/>
    <cellStyle name="Финансовый 3 7 4" xfId="770"/>
    <cellStyle name="Финансовый 3 7 4 2" xfId="1475"/>
    <cellStyle name="Финансовый 3 7 4 3" xfId="2688"/>
    <cellStyle name="Финансовый 3 7 5" xfId="1470"/>
    <cellStyle name="Финансовый 3 7 6" xfId="2050"/>
    <cellStyle name="Финансовый 3 8" xfId="179"/>
    <cellStyle name="Финансовый 3 8 2" xfId="498"/>
    <cellStyle name="Финансовый 3 8 2 2" xfId="1477"/>
    <cellStyle name="Финансовый 3 8 2 3" xfId="2416"/>
    <cellStyle name="Финансовый 3 8 3" xfId="817"/>
    <cellStyle name="Финансовый 3 8 3 2" xfId="1478"/>
    <cellStyle name="Финансовый 3 8 3 3" xfId="2735"/>
    <cellStyle name="Финансовый 3 8 4" xfId="1476"/>
    <cellStyle name="Финансовый 3 8 5" xfId="2097"/>
    <cellStyle name="Финансовый 3 9" xfId="336"/>
    <cellStyle name="Финансовый 3 9 2" xfId="655"/>
    <cellStyle name="Финансовый 3 9 2 2" xfId="1480"/>
    <cellStyle name="Финансовый 3 9 2 3" xfId="2573"/>
    <cellStyle name="Финансовый 3 9 3" xfId="974"/>
    <cellStyle name="Финансовый 3 9 3 2" xfId="1481"/>
    <cellStyle name="Финансовый 3 9 3 3" xfId="2892"/>
    <cellStyle name="Финансовый 3 9 4" xfId="1479"/>
    <cellStyle name="Финансовый 3 9 5" xfId="2254"/>
    <cellStyle name="Финансовый 30" xfId="125"/>
    <cellStyle name="Финансовый 30 2" xfId="286"/>
    <cellStyle name="Финансовый 30 2 2" xfId="605"/>
    <cellStyle name="Финансовый 30 2 2 2" xfId="1484"/>
    <cellStyle name="Финансовый 30 2 2 3" xfId="2523"/>
    <cellStyle name="Финансовый 30 2 3" xfId="924"/>
    <cellStyle name="Финансовый 30 2 3 2" xfId="1485"/>
    <cellStyle name="Финансовый 30 2 3 3" xfId="2842"/>
    <cellStyle name="Финансовый 30 2 4" xfId="1483"/>
    <cellStyle name="Финансовый 30 2 5" xfId="2204"/>
    <cellStyle name="Финансовый 30 3" xfId="444"/>
    <cellStyle name="Финансовый 30 3 2" xfId="1486"/>
    <cellStyle name="Финансовый 30 3 3" xfId="2362"/>
    <cellStyle name="Финансовый 30 4" xfId="763"/>
    <cellStyle name="Финансовый 30 4 2" xfId="1487"/>
    <cellStyle name="Финансовый 30 4 3" xfId="2681"/>
    <cellStyle name="Финансовый 30 5" xfId="1482"/>
    <cellStyle name="Финансовый 30 6" xfId="2043"/>
    <cellStyle name="Финансовый 31" xfId="155"/>
    <cellStyle name="Финансовый 31 2" xfId="316"/>
    <cellStyle name="Финансовый 31 2 2" xfId="635"/>
    <cellStyle name="Финансовый 31 2 2 2" xfId="1490"/>
    <cellStyle name="Финансовый 31 2 2 3" xfId="2553"/>
    <cellStyle name="Финансовый 31 2 3" xfId="954"/>
    <cellStyle name="Финансовый 31 2 3 2" xfId="1491"/>
    <cellStyle name="Финансовый 31 2 3 3" xfId="2872"/>
    <cellStyle name="Финансовый 31 2 4" xfId="1489"/>
    <cellStyle name="Финансовый 31 2 5" xfId="2234"/>
    <cellStyle name="Финансовый 31 3" xfId="474"/>
    <cellStyle name="Финансовый 31 3 2" xfId="1492"/>
    <cellStyle name="Финансовый 31 3 3" xfId="2392"/>
    <cellStyle name="Финансовый 31 4" xfId="793"/>
    <cellStyle name="Финансовый 31 4 2" xfId="1493"/>
    <cellStyle name="Финансовый 31 4 3" xfId="2711"/>
    <cellStyle name="Финансовый 31 5" xfId="1488"/>
    <cellStyle name="Финансовый 31 6" xfId="2073"/>
    <cellStyle name="Финансовый 32" xfId="152"/>
    <cellStyle name="Финансовый 32 2" xfId="313"/>
    <cellStyle name="Финансовый 32 2 2" xfId="632"/>
    <cellStyle name="Финансовый 32 2 2 2" xfId="1496"/>
    <cellStyle name="Финансовый 32 2 2 3" xfId="2550"/>
    <cellStyle name="Финансовый 32 2 3" xfId="951"/>
    <cellStyle name="Финансовый 32 2 3 2" xfId="1497"/>
    <cellStyle name="Финансовый 32 2 3 3" xfId="2869"/>
    <cellStyle name="Финансовый 32 2 4" xfId="1495"/>
    <cellStyle name="Финансовый 32 2 5" xfId="2231"/>
    <cellStyle name="Финансовый 32 3" xfId="471"/>
    <cellStyle name="Финансовый 32 3 2" xfId="1498"/>
    <cellStyle name="Финансовый 32 3 3" xfId="2389"/>
    <cellStyle name="Финансовый 32 4" xfId="790"/>
    <cellStyle name="Финансовый 32 4 2" xfId="1499"/>
    <cellStyle name="Финансовый 32 4 3" xfId="2708"/>
    <cellStyle name="Финансовый 32 5" xfId="1494"/>
    <cellStyle name="Финансовый 32 6" xfId="2070"/>
    <cellStyle name="Финансовый 33" xfId="121"/>
    <cellStyle name="Финансовый 33 2" xfId="282"/>
    <cellStyle name="Финансовый 33 2 2" xfId="601"/>
    <cellStyle name="Финансовый 33 2 2 2" xfId="1502"/>
    <cellStyle name="Финансовый 33 2 2 3" xfId="2519"/>
    <cellStyle name="Финансовый 33 2 3" xfId="920"/>
    <cellStyle name="Финансовый 33 2 3 2" xfId="1503"/>
    <cellStyle name="Финансовый 33 2 3 3" xfId="2838"/>
    <cellStyle name="Финансовый 33 2 4" xfId="1501"/>
    <cellStyle name="Финансовый 33 2 5" xfId="2200"/>
    <cellStyle name="Финансовый 33 3" xfId="440"/>
    <cellStyle name="Финансовый 33 3 2" xfId="1504"/>
    <cellStyle name="Финансовый 33 3 3" xfId="2358"/>
    <cellStyle name="Финансовый 33 4" xfId="759"/>
    <cellStyle name="Финансовый 33 4 2" xfId="1505"/>
    <cellStyle name="Финансовый 33 4 3" xfId="2677"/>
    <cellStyle name="Финансовый 33 5" xfId="1500"/>
    <cellStyle name="Финансовый 33 6" xfId="2039"/>
    <cellStyle name="Финансовый 34" xfId="154"/>
    <cellStyle name="Финансовый 34 2" xfId="315"/>
    <cellStyle name="Финансовый 34 2 2" xfId="634"/>
    <cellStyle name="Финансовый 34 2 2 2" xfId="1508"/>
    <cellStyle name="Финансовый 34 2 2 3" xfId="2552"/>
    <cellStyle name="Финансовый 34 2 3" xfId="953"/>
    <cellStyle name="Финансовый 34 2 3 2" xfId="1509"/>
    <cellStyle name="Финансовый 34 2 3 3" xfId="2871"/>
    <cellStyle name="Финансовый 34 2 4" xfId="1507"/>
    <cellStyle name="Финансовый 34 2 5" xfId="2233"/>
    <cellStyle name="Финансовый 34 3" xfId="473"/>
    <cellStyle name="Финансовый 34 3 2" xfId="1510"/>
    <cellStyle name="Финансовый 34 3 3" xfId="2391"/>
    <cellStyle name="Финансовый 34 4" xfId="792"/>
    <cellStyle name="Финансовый 34 4 2" xfId="1511"/>
    <cellStyle name="Финансовый 34 4 3" xfId="2710"/>
    <cellStyle name="Финансовый 34 5" xfId="1506"/>
    <cellStyle name="Финансовый 34 6" xfId="2072"/>
    <cellStyle name="Финансовый 35" xfId="126"/>
    <cellStyle name="Финансовый 35 2" xfId="287"/>
    <cellStyle name="Финансовый 35 2 2" xfId="606"/>
    <cellStyle name="Финансовый 35 2 2 2" xfId="1514"/>
    <cellStyle name="Финансовый 35 2 2 3" xfId="2524"/>
    <cellStyle name="Финансовый 35 2 3" xfId="925"/>
    <cellStyle name="Финансовый 35 2 3 2" xfId="1515"/>
    <cellStyle name="Финансовый 35 2 3 3" xfId="2843"/>
    <cellStyle name="Финансовый 35 2 4" xfId="1513"/>
    <cellStyle name="Финансовый 35 2 5" xfId="2205"/>
    <cellStyle name="Финансовый 35 3" xfId="445"/>
    <cellStyle name="Финансовый 35 3 2" xfId="1516"/>
    <cellStyle name="Финансовый 35 3 3" xfId="2363"/>
    <cellStyle name="Финансовый 35 4" xfId="764"/>
    <cellStyle name="Финансовый 35 4 2" xfId="1517"/>
    <cellStyle name="Финансовый 35 4 3" xfId="2682"/>
    <cellStyle name="Финансовый 35 5" xfId="1512"/>
    <cellStyle name="Финансовый 35 6" xfId="2044"/>
    <cellStyle name="Финансовый 36" xfId="153"/>
    <cellStyle name="Финансовый 36 2" xfId="314"/>
    <cellStyle name="Финансовый 36 2 2" xfId="633"/>
    <cellStyle name="Финансовый 36 2 2 2" xfId="1520"/>
    <cellStyle name="Финансовый 36 2 2 3" xfId="2551"/>
    <cellStyle name="Финансовый 36 2 3" xfId="952"/>
    <cellStyle name="Финансовый 36 2 3 2" xfId="1521"/>
    <cellStyle name="Финансовый 36 2 3 3" xfId="2870"/>
    <cellStyle name="Финансовый 36 2 4" xfId="1519"/>
    <cellStyle name="Финансовый 36 2 5" xfId="2232"/>
    <cellStyle name="Финансовый 36 3" xfId="472"/>
    <cellStyle name="Финансовый 36 3 2" xfId="1522"/>
    <cellStyle name="Финансовый 36 3 3" xfId="2390"/>
    <cellStyle name="Финансовый 36 4" xfId="791"/>
    <cellStyle name="Финансовый 36 4 2" xfId="1523"/>
    <cellStyle name="Финансовый 36 4 3" xfId="2709"/>
    <cellStyle name="Финансовый 36 5" xfId="1518"/>
    <cellStyle name="Финансовый 36 6" xfId="2071"/>
    <cellStyle name="Финансовый 37" xfId="129"/>
    <cellStyle name="Финансовый 37 2" xfId="290"/>
    <cellStyle name="Финансовый 37 2 2" xfId="609"/>
    <cellStyle name="Финансовый 37 2 2 2" xfId="1526"/>
    <cellStyle name="Финансовый 37 2 2 3" xfId="2527"/>
    <cellStyle name="Финансовый 37 2 3" xfId="928"/>
    <cellStyle name="Финансовый 37 2 3 2" xfId="1527"/>
    <cellStyle name="Финансовый 37 2 3 3" xfId="2846"/>
    <cellStyle name="Финансовый 37 2 4" xfId="1525"/>
    <cellStyle name="Финансовый 37 2 5" xfId="2208"/>
    <cellStyle name="Финансовый 37 3" xfId="448"/>
    <cellStyle name="Финансовый 37 3 2" xfId="1528"/>
    <cellStyle name="Финансовый 37 3 3" xfId="2366"/>
    <cellStyle name="Финансовый 37 4" xfId="767"/>
    <cellStyle name="Финансовый 37 4 2" xfId="1529"/>
    <cellStyle name="Финансовый 37 4 3" xfId="2685"/>
    <cellStyle name="Финансовый 37 5" xfId="1524"/>
    <cellStyle name="Финансовый 37 6" xfId="2047"/>
    <cellStyle name="Финансовый 38" xfId="156"/>
    <cellStyle name="Финансовый 38 2" xfId="317"/>
    <cellStyle name="Финансовый 38 2 2" xfId="636"/>
    <cellStyle name="Финансовый 38 2 2 2" xfId="1532"/>
    <cellStyle name="Финансовый 38 2 2 3" xfId="2554"/>
    <cellStyle name="Финансовый 38 2 3" xfId="955"/>
    <cellStyle name="Финансовый 38 2 3 2" xfId="1533"/>
    <cellStyle name="Финансовый 38 2 3 3" xfId="2873"/>
    <cellStyle name="Финансовый 38 2 4" xfId="1531"/>
    <cellStyle name="Финансовый 38 2 5" xfId="2235"/>
    <cellStyle name="Финансовый 38 3" xfId="475"/>
    <cellStyle name="Финансовый 38 3 2" xfId="1534"/>
    <cellStyle name="Финансовый 38 3 3" xfId="2393"/>
    <cellStyle name="Финансовый 38 4" xfId="794"/>
    <cellStyle name="Финансовый 38 4 2" xfId="1535"/>
    <cellStyle name="Финансовый 38 4 3" xfId="2712"/>
    <cellStyle name="Финансовый 38 5" xfId="1530"/>
    <cellStyle name="Финансовый 38 6" xfId="2074"/>
    <cellStyle name="Финансовый 39" xfId="122"/>
    <cellStyle name="Финансовый 39 2" xfId="283"/>
    <cellStyle name="Финансовый 39 2 2" xfId="602"/>
    <cellStyle name="Финансовый 39 2 2 2" xfId="1538"/>
    <cellStyle name="Финансовый 39 2 2 3" xfId="2520"/>
    <cellStyle name="Финансовый 39 2 3" xfId="921"/>
    <cellStyle name="Финансовый 39 2 3 2" xfId="1539"/>
    <cellStyle name="Финансовый 39 2 3 3" xfId="2839"/>
    <cellStyle name="Финансовый 39 2 4" xfId="1537"/>
    <cellStyle name="Финансовый 39 2 5" xfId="2201"/>
    <cellStyle name="Финансовый 39 3" xfId="441"/>
    <cellStyle name="Финансовый 39 3 2" xfId="1540"/>
    <cellStyle name="Финансовый 39 3 3" xfId="2359"/>
    <cellStyle name="Финансовый 39 4" xfId="760"/>
    <cellStyle name="Финансовый 39 4 2" xfId="1541"/>
    <cellStyle name="Финансовый 39 4 3" xfId="2678"/>
    <cellStyle name="Финансовый 39 5" xfId="1536"/>
    <cellStyle name="Финансовый 39 6" xfId="2040"/>
    <cellStyle name="Финансовый 4" xfId="26"/>
    <cellStyle name="Финансовый 4 10" xfId="665"/>
    <cellStyle name="Финансовый 4 10 2" xfId="1543"/>
    <cellStyle name="Финансовый 4 10 3" xfId="2583"/>
    <cellStyle name="Финансовый 4 11" xfId="1542"/>
    <cellStyle name="Финансовый 4 12" xfId="1945"/>
    <cellStyle name="Финансовый 4 2" xfId="38"/>
    <cellStyle name="Финансовый 4 2 10" xfId="1956"/>
    <cellStyle name="Финансовый 4 2 2" xfId="83"/>
    <cellStyle name="Финансовый 4 2 2 2" xfId="244"/>
    <cellStyle name="Финансовый 4 2 2 2 2" xfId="563"/>
    <cellStyle name="Финансовый 4 2 2 2 2 2" xfId="1547"/>
    <cellStyle name="Финансовый 4 2 2 2 2 3" xfId="2481"/>
    <cellStyle name="Финансовый 4 2 2 2 3" xfId="882"/>
    <cellStyle name="Финансовый 4 2 2 2 3 2" xfId="1548"/>
    <cellStyle name="Финансовый 4 2 2 2 3 3" xfId="2800"/>
    <cellStyle name="Финансовый 4 2 2 2 4" xfId="1546"/>
    <cellStyle name="Финансовый 4 2 2 2 5" xfId="2162"/>
    <cellStyle name="Финансовый 4 2 2 3" xfId="402"/>
    <cellStyle name="Финансовый 4 2 2 3 2" xfId="1549"/>
    <cellStyle name="Финансовый 4 2 2 3 3" xfId="2320"/>
    <cellStyle name="Финансовый 4 2 2 4" xfId="721"/>
    <cellStyle name="Финансовый 4 2 2 4 2" xfId="1550"/>
    <cellStyle name="Финансовый 4 2 2 4 3" xfId="2639"/>
    <cellStyle name="Финансовый 4 2 2 5" xfId="1545"/>
    <cellStyle name="Финансовый 4 2 2 6" xfId="2001"/>
    <cellStyle name="Финансовый 4 2 3" xfId="63"/>
    <cellStyle name="Финансовый 4 2 3 2" xfId="224"/>
    <cellStyle name="Финансовый 4 2 3 2 2" xfId="543"/>
    <cellStyle name="Финансовый 4 2 3 2 2 2" xfId="1553"/>
    <cellStyle name="Финансовый 4 2 3 2 2 3" xfId="2461"/>
    <cellStyle name="Финансовый 4 2 3 2 3" xfId="862"/>
    <cellStyle name="Финансовый 4 2 3 2 3 2" xfId="1554"/>
    <cellStyle name="Финансовый 4 2 3 2 3 3" xfId="2780"/>
    <cellStyle name="Финансовый 4 2 3 2 4" xfId="1552"/>
    <cellStyle name="Финансовый 4 2 3 2 5" xfId="2142"/>
    <cellStyle name="Финансовый 4 2 3 3" xfId="382"/>
    <cellStyle name="Финансовый 4 2 3 3 2" xfId="1555"/>
    <cellStyle name="Финансовый 4 2 3 3 3" xfId="2300"/>
    <cellStyle name="Финансовый 4 2 3 4" xfId="701"/>
    <cellStyle name="Финансовый 4 2 3 4 2" xfId="1556"/>
    <cellStyle name="Финансовый 4 2 3 4 3" xfId="2619"/>
    <cellStyle name="Финансовый 4 2 3 5" xfId="1551"/>
    <cellStyle name="Финансовый 4 2 3 6" xfId="1981"/>
    <cellStyle name="Финансовый 4 2 4" xfId="114"/>
    <cellStyle name="Финансовый 4 2 4 2" xfId="275"/>
    <cellStyle name="Финансовый 4 2 4 2 2" xfId="594"/>
    <cellStyle name="Финансовый 4 2 4 2 2 2" xfId="1559"/>
    <cellStyle name="Финансовый 4 2 4 2 2 3" xfId="2512"/>
    <cellStyle name="Финансовый 4 2 4 2 3" xfId="913"/>
    <cellStyle name="Финансовый 4 2 4 2 3 2" xfId="1560"/>
    <cellStyle name="Финансовый 4 2 4 2 3 3" xfId="2831"/>
    <cellStyle name="Финансовый 4 2 4 2 4" xfId="1558"/>
    <cellStyle name="Финансовый 4 2 4 2 5" xfId="2193"/>
    <cellStyle name="Финансовый 4 2 4 3" xfId="433"/>
    <cellStyle name="Финансовый 4 2 4 3 2" xfId="1561"/>
    <cellStyle name="Финансовый 4 2 4 3 3" xfId="2351"/>
    <cellStyle name="Финансовый 4 2 4 4" xfId="752"/>
    <cellStyle name="Финансовый 4 2 4 4 2" xfId="1562"/>
    <cellStyle name="Финансовый 4 2 4 4 3" xfId="2670"/>
    <cellStyle name="Финансовый 4 2 4 5" xfId="1557"/>
    <cellStyle name="Финансовый 4 2 4 6" xfId="2032"/>
    <cellStyle name="Финансовый 4 2 5" xfId="145"/>
    <cellStyle name="Финансовый 4 2 5 2" xfId="306"/>
    <cellStyle name="Финансовый 4 2 5 2 2" xfId="625"/>
    <cellStyle name="Финансовый 4 2 5 2 2 2" xfId="1565"/>
    <cellStyle name="Финансовый 4 2 5 2 2 3" xfId="2543"/>
    <cellStyle name="Финансовый 4 2 5 2 3" xfId="944"/>
    <cellStyle name="Финансовый 4 2 5 2 3 2" xfId="1566"/>
    <cellStyle name="Финансовый 4 2 5 2 3 3" xfId="2862"/>
    <cellStyle name="Финансовый 4 2 5 2 4" xfId="1564"/>
    <cellStyle name="Финансовый 4 2 5 2 5" xfId="2224"/>
    <cellStyle name="Финансовый 4 2 5 3" xfId="464"/>
    <cellStyle name="Финансовый 4 2 5 3 2" xfId="1567"/>
    <cellStyle name="Финансовый 4 2 5 3 3" xfId="2382"/>
    <cellStyle name="Финансовый 4 2 5 4" xfId="783"/>
    <cellStyle name="Финансовый 4 2 5 4 2" xfId="1568"/>
    <cellStyle name="Финансовый 4 2 5 4 3" xfId="2701"/>
    <cellStyle name="Финансовый 4 2 5 5" xfId="1563"/>
    <cellStyle name="Финансовый 4 2 5 6" xfId="2063"/>
    <cellStyle name="Финансовый 4 2 6" xfId="192"/>
    <cellStyle name="Финансовый 4 2 6 2" xfId="511"/>
    <cellStyle name="Финансовый 4 2 6 2 2" xfId="1570"/>
    <cellStyle name="Финансовый 4 2 6 2 3" xfId="2429"/>
    <cellStyle name="Финансовый 4 2 6 3" xfId="830"/>
    <cellStyle name="Финансовый 4 2 6 3 2" xfId="1571"/>
    <cellStyle name="Финансовый 4 2 6 3 3" xfId="2748"/>
    <cellStyle name="Финансовый 4 2 6 4" xfId="1569"/>
    <cellStyle name="Финансовый 4 2 6 5" xfId="2110"/>
    <cellStyle name="Финансовый 4 2 7" xfId="357"/>
    <cellStyle name="Финансовый 4 2 7 2" xfId="1572"/>
    <cellStyle name="Финансовый 4 2 7 3" xfId="2275"/>
    <cellStyle name="Финансовый 4 2 8" xfId="676"/>
    <cellStyle name="Финансовый 4 2 8 2" xfId="1573"/>
    <cellStyle name="Финансовый 4 2 8 3" xfId="2594"/>
    <cellStyle name="Финансовый 4 2 9" xfId="1544"/>
    <cellStyle name="Финансовый 4 3" xfId="72"/>
    <cellStyle name="Финансовый 4 3 2" xfId="233"/>
    <cellStyle name="Финансовый 4 3 2 2" xfId="552"/>
    <cellStyle name="Финансовый 4 3 2 2 2" xfId="1576"/>
    <cellStyle name="Финансовый 4 3 2 2 3" xfId="2470"/>
    <cellStyle name="Финансовый 4 3 2 3" xfId="871"/>
    <cellStyle name="Финансовый 4 3 2 3 2" xfId="1577"/>
    <cellStyle name="Финансовый 4 3 2 3 3" xfId="2789"/>
    <cellStyle name="Финансовый 4 3 2 4" xfId="1575"/>
    <cellStyle name="Финансовый 4 3 2 5" xfId="2151"/>
    <cellStyle name="Финансовый 4 3 3" xfId="391"/>
    <cellStyle name="Финансовый 4 3 3 2" xfId="1578"/>
    <cellStyle name="Финансовый 4 3 3 3" xfId="2309"/>
    <cellStyle name="Финансовый 4 3 4" xfId="710"/>
    <cellStyle name="Финансовый 4 3 4 2" xfId="1579"/>
    <cellStyle name="Финансовый 4 3 4 3" xfId="2628"/>
    <cellStyle name="Финансовый 4 3 5" xfId="1574"/>
    <cellStyle name="Финансовый 4 3 6" xfId="1990"/>
    <cellStyle name="Финансовый 4 4" xfId="52"/>
    <cellStyle name="Финансовый 4 4 2" xfId="213"/>
    <cellStyle name="Финансовый 4 4 2 2" xfId="532"/>
    <cellStyle name="Финансовый 4 4 2 2 2" xfId="1582"/>
    <cellStyle name="Финансовый 4 4 2 2 3" xfId="2450"/>
    <cellStyle name="Финансовый 4 4 2 3" xfId="851"/>
    <cellStyle name="Финансовый 4 4 2 3 2" xfId="1583"/>
    <cellStyle name="Финансовый 4 4 2 3 3" xfId="2769"/>
    <cellStyle name="Финансовый 4 4 2 4" xfId="1581"/>
    <cellStyle name="Финансовый 4 4 2 5" xfId="2131"/>
    <cellStyle name="Финансовый 4 4 3" xfId="371"/>
    <cellStyle name="Финансовый 4 4 3 2" xfId="1584"/>
    <cellStyle name="Финансовый 4 4 3 3" xfId="2289"/>
    <cellStyle name="Финансовый 4 4 4" xfId="690"/>
    <cellStyle name="Финансовый 4 4 4 2" xfId="1585"/>
    <cellStyle name="Финансовый 4 4 4 3" xfId="2608"/>
    <cellStyle name="Финансовый 4 4 5" xfId="1580"/>
    <cellStyle name="Финансовый 4 4 6" xfId="1970"/>
    <cellStyle name="Финансовый 4 5" xfId="103"/>
    <cellStyle name="Финансовый 4 5 2" xfId="264"/>
    <cellStyle name="Финансовый 4 5 2 2" xfId="583"/>
    <cellStyle name="Финансовый 4 5 2 2 2" xfId="1588"/>
    <cellStyle name="Финансовый 4 5 2 2 3" xfId="2501"/>
    <cellStyle name="Финансовый 4 5 2 3" xfId="902"/>
    <cellStyle name="Финансовый 4 5 2 3 2" xfId="1589"/>
    <cellStyle name="Финансовый 4 5 2 3 3" xfId="2820"/>
    <cellStyle name="Финансовый 4 5 2 4" xfId="1587"/>
    <cellStyle name="Финансовый 4 5 2 5" xfId="2182"/>
    <cellStyle name="Финансовый 4 5 3" xfId="422"/>
    <cellStyle name="Финансовый 4 5 3 2" xfId="1590"/>
    <cellStyle name="Финансовый 4 5 3 3" xfId="2340"/>
    <cellStyle name="Финансовый 4 5 4" xfId="741"/>
    <cellStyle name="Финансовый 4 5 4 2" xfId="1591"/>
    <cellStyle name="Финансовый 4 5 4 3" xfId="2659"/>
    <cellStyle name="Финансовый 4 5 5" xfId="1586"/>
    <cellStyle name="Финансовый 4 5 6" xfId="2021"/>
    <cellStyle name="Финансовый 4 6" xfId="134"/>
    <cellStyle name="Финансовый 4 6 2" xfId="295"/>
    <cellStyle name="Финансовый 4 6 2 2" xfId="614"/>
    <cellStyle name="Финансовый 4 6 2 2 2" xfId="1594"/>
    <cellStyle name="Финансовый 4 6 2 2 3" xfId="2532"/>
    <cellStyle name="Финансовый 4 6 2 3" xfId="933"/>
    <cellStyle name="Финансовый 4 6 2 3 2" xfId="1595"/>
    <cellStyle name="Финансовый 4 6 2 3 3" xfId="2851"/>
    <cellStyle name="Финансовый 4 6 2 4" xfId="1593"/>
    <cellStyle name="Финансовый 4 6 2 5" xfId="2213"/>
    <cellStyle name="Финансовый 4 6 3" xfId="453"/>
    <cellStyle name="Финансовый 4 6 3 2" xfId="1596"/>
    <cellStyle name="Финансовый 4 6 3 3" xfId="2371"/>
    <cellStyle name="Финансовый 4 6 4" xfId="772"/>
    <cellStyle name="Финансовый 4 6 4 2" xfId="1597"/>
    <cellStyle name="Финансовый 4 6 4 3" xfId="2690"/>
    <cellStyle name="Финансовый 4 6 5" xfId="1592"/>
    <cellStyle name="Финансовый 4 6 6" xfId="2052"/>
    <cellStyle name="Финансовый 4 7" xfId="181"/>
    <cellStyle name="Финансовый 4 7 2" xfId="500"/>
    <cellStyle name="Финансовый 4 7 2 2" xfId="1599"/>
    <cellStyle name="Финансовый 4 7 2 3" xfId="2418"/>
    <cellStyle name="Финансовый 4 7 3" xfId="819"/>
    <cellStyle name="Финансовый 4 7 3 2" xfId="1600"/>
    <cellStyle name="Финансовый 4 7 3 3" xfId="2737"/>
    <cellStyle name="Финансовый 4 7 4" xfId="1598"/>
    <cellStyle name="Финансовый 4 7 5" xfId="2099"/>
    <cellStyle name="Финансовый 4 8" xfId="337"/>
    <cellStyle name="Финансовый 4 8 2" xfId="656"/>
    <cellStyle name="Финансовый 4 8 2 2" xfId="1602"/>
    <cellStyle name="Финансовый 4 8 2 3" xfId="2574"/>
    <cellStyle name="Финансовый 4 8 3" xfId="975"/>
    <cellStyle name="Финансовый 4 8 3 2" xfId="1603"/>
    <cellStyle name="Финансовый 4 8 3 3" xfId="2893"/>
    <cellStyle name="Финансовый 4 8 4" xfId="1601"/>
    <cellStyle name="Финансовый 4 8 5" xfId="2255"/>
    <cellStyle name="Финансовый 4 9" xfId="346"/>
    <cellStyle name="Финансовый 4 9 2" xfId="1604"/>
    <cellStyle name="Финансовый 4 9 3" xfId="2264"/>
    <cellStyle name="Финансовый 40" xfId="133"/>
    <cellStyle name="Финансовый 40 2" xfId="294"/>
    <cellStyle name="Финансовый 40 2 2" xfId="613"/>
    <cellStyle name="Финансовый 40 2 2 2" xfId="1607"/>
    <cellStyle name="Финансовый 40 2 2 3" xfId="2531"/>
    <cellStyle name="Финансовый 40 2 3" xfId="932"/>
    <cellStyle name="Финансовый 40 2 3 2" xfId="1608"/>
    <cellStyle name="Финансовый 40 2 3 3" xfId="2850"/>
    <cellStyle name="Финансовый 40 2 4" xfId="1606"/>
    <cellStyle name="Финансовый 40 2 5" xfId="2212"/>
    <cellStyle name="Финансовый 40 3" xfId="452"/>
    <cellStyle name="Финансовый 40 3 2" xfId="1609"/>
    <cellStyle name="Финансовый 40 3 3" xfId="2370"/>
    <cellStyle name="Финансовый 40 4" xfId="771"/>
    <cellStyle name="Финансовый 40 4 2" xfId="1610"/>
    <cellStyle name="Финансовый 40 4 3" xfId="2689"/>
    <cellStyle name="Финансовый 40 5" xfId="1605"/>
    <cellStyle name="Финансовый 40 6" xfId="2051"/>
    <cellStyle name="Финансовый 41" xfId="150"/>
    <cellStyle name="Финансовый 41 2" xfId="311"/>
    <cellStyle name="Финансовый 41 2 2" xfId="630"/>
    <cellStyle name="Финансовый 41 2 2 2" xfId="1613"/>
    <cellStyle name="Финансовый 41 2 2 3" xfId="2548"/>
    <cellStyle name="Финансовый 41 2 3" xfId="949"/>
    <cellStyle name="Финансовый 41 2 3 2" xfId="1614"/>
    <cellStyle name="Финансовый 41 2 3 3" xfId="2867"/>
    <cellStyle name="Финансовый 41 2 4" xfId="1612"/>
    <cellStyle name="Финансовый 41 2 5" xfId="2229"/>
    <cellStyle name="Финансовый 41 3" xfId="469"/>
    <cellStyle name="Финансовый 41 3 2" xfId="1615"/>
    <cellStyle name="Финансовый 41 3 3" xfId="2387"/>
    <cellStyle name="Финансовый 41 4" xfId="788"/>
    <cellStyle name="Финансовый 41 4 2" xfId="1616"/>
    <cellStyle name="Финансовый 41 4 3" xfId="2706"/>
    <cellStyle name="Финансовый 41 5" xfId="1611"/>
    <cellStyle name="Финансовый 41 6" xfId="2068"/>
    <cellStyle name="Финансовый 42" xfId="120"/>
    <cellStyle name="Финансовый 42 2" xfId="281"/>
    <cellStyle name="Финансовый 42 2 2" xfId="600"/>
    <cellStyle name="Финансовый 42 2 2 2" xfId="1619"/>
    <cellStyle name="Финансовый 42 2 2 3" xfId="2518"/>
    <cellStyle name="Финансовый 42 2 3" xfId="919"/>
    <cellStyle name="Финансовый 42 2 3 2" xfId="1620"/>
    <cellStyle name="Финансовый 42 2 3 3" xfId="2837"/>
    <cellStyle name="Финансовый 42 2 4" xfId="1618"/>
    <cellStyle name="Финансовый 42 2 5" xfId="2199"/>
    <cellStyle name="Финансовый 42 3" xfId="439"/>
    <cellStyle name="Финансовый 42 3 2" xfId="1621"/>
    <cellStyle name="Финансовый 42 3 3" xfId="2357"/>
    <cellStyle name="Финансовый 42 4" xfId="758"/>
    <cellStyle name="Финансовый 42 4 2" xfId="1622"/>
    <cellStyle name="Финансовый 42 4 3" xfId="2676"/>
    <cellStyle name="Финансовый 42 5" xfId="1617"/>
    <cellStyle name="Финансовый 42 6" xfId="2038"/>
    <cellStyle name="Финансовый 43" xfId="123"/>
    <cellStyle name="Финансовый 43 2" xfId="284"/>
    <cellStyle name="Финансовый 43 2 2" xfId="603"/>
    <cellStyle name="Финансовый 43 2 2 2" xfId="1625"/>
    <cellStyle name="Финансовый 43 2 2 3" xfId="2521"/>
    <cellStyle name="Финансовый 43 2 3" xfId="922"/>
    <cellStyle name="Финансовый 43 2 3 2" xfId="1626"/>
    <cellStyle name="Финансовый 43 2 3 3" xfId="2840"/>
    <cellStyle name="Финансовый 43 2 4" xfId="1624"/>
    <cellStyle name="Финансовый 43 2 5" xfId="2202"/>
    <cellStyle name="Финансовый 43 3" xfId="442"/>
    <cellStyle name="Финансовый 43 3 2" xfId="1627"/>
    <cellStyle name="Финансовый 43 3 3" xfId="2360"/>
    <cellStyle name="Финансовый 43 4" xfId="761"/>
    <cellStyle name="Финансовый 43 4 2" xfId="1628"/>
    <cellStyle name="Финансовый 43 4 3" xfId="2679"/>
    <cellStyle name="Финансовый 43 5" xfId="1623"/>
    <cellStyle name="Финансовый 43 6" xfId="2041"/>
    <cellStyle name="Финансовый 44" xfId="151"/>
    <cellStyle name="Финансовый 44 2" xfId="312"/>
    <cellStyle name="Финансовый 44 2 2" xfId="631"/>
    <cellStyle name="Финансовый 44 2 2 2" xfId="1631"/>
    <cellStyle name="Финансовый 44 2 2 3" xfId="2549"/>
    <cellStyle name="Финансовый 44 2 3" xfId="950"/>
    <cellStyle name="Финансовый 44 2 3 2" xfId="1632"/>
    <cellStyle name="Финансовый 44 2 3 3" xfId="2868"/>
    <cellStyle name="Финансовый 44 2 4" xfId="1630"/>
    <cellStyle name="Финансовый 44 2 5" xfId="2230"/>
    <cellStyle name="Финансовый 44 3" xfId="470"/>
    <cellStyle name="Финансовый 44 3 2" xfId="1633"/>
    <cellStyle name="Финансовый 44 3 3" xfId="2388"/>
    <cellStyle name="Финансовый 44 4" xfId="789"/>
    <cellStyle name="Финансовый 44 4 2" xfId="1634"/>
    <cellStyle name="Финансовый 44 4 3" xfId="2707"/>
    <cellStyle name="Финансовый 44 5" xfId="1629"/>
    <cellStyle name="Финансовый 44 6" xfId="2069"/>
    <cellStyle name="Финансовый 45" xfId="124"/>
    <cellStyle name="Финансовый 45 2" xfId="285"/>
    <cellStyle name="Финансовый 45 2 2" xfId="604"/>
    <cellStyle name="Финансовый 45 2 2 2" xfId="1637"/>
    <cellStyle name="Финансовый 45 2 2 3" xfId="2522"/>
    <cellStyle name="Финансовый 45 2 3" xfId="923"/>
    <cellStyle name="Финансовый 45 2 3 2" xfId="1638"/>
    <cellStyle name="Финансовый 45 2 3 3" xfId="2841"/>
    <cellStyle name="Финансовый 45 2 4" xfId="1636"/>
    <cellStyle name="Финансовый 45 2 5" xfId="2203"/>
    <cellStyle name="Финансовый 45 3" xfId="443"/>
    <cellStyle name="Финансовый 45 3 2" xfId="1639"/>
    <cellStyle name="Финансовый 45 3 3" xfId="2361"/>
    <cellStyle name="Финансовый 45 4" xfId="762"/>
    <cellStyle name="Финансовый 45 4 2" xfId="1640"/>
    <cellStyle name="Финансовый 45 4 3" xfId="2680"/>
    <cellStyle name="Финансовый 45 5" xfId="1635"/>
    <cellStyle name="Финансовый 45 6" xfId="2042"/>
    <cellStyle name="Финансовый 46" xfId="157"/>
    <cellStyle name="Финансовый 46 2" xfId="318"/>
    <cellStyle name="Финансовый 46 2 2" xfId="637"/>
    <cellStyle name="Финансовый 46 2 2 2" xfId="1643"/>
    <cellStyle name="Финансовый 46 2 2 3" xfId="2555"/>
    <cellStyle name="Финансовый 46 2 3" xfId="956"/>
    <cellStyle name="Финансовый 46 2 3 2" xfId="1644"/>
    <cellStyle name="Финансовый 46 2 3 3" xfId="2874"/>
    <cellStyle name="Финансовый 46 2 4" xfId="1642"/>
    <cellStyle name="Финансовый 46 2 5" xfId="2236"/>
    <cellStyle name="Финансовый 46 3" xfId="476"/>
    <cellStyle name="Финансовый 46 3 2" xfId="1645"/>
    <cellStyle name="Финансовый 46 3 3" xfId="2394"/>
    <cellStyle name="Финансовый 46 4" xfId="795"/>
    <cellStyle name="Финансовый 46 4 2" xfId="1646"/>
    <cellStyle name="Финансовый 46 4 3" xfId="2713"/>
    <cellStyle name="Финансовый 46 5" xfId="1641"/>
    <cellStyle name="Финансовый 46 6" xfId="2075"/>
    <cellStyle name="Финансовый 47" xfId="158"/>
    <cellStyle name="Финансовый 47 2" xfId="319"/>
    <cellStyle name="Финансовый 47 2 2" xfId="638"/>
    <cellStyle name="Финансовый 47 2 2 2" xfId="1649"/>
    <cellStyle name="Финансовый 47 2 2 3" xfId="2556"/>
    <cellStyle name="Финансовый 47 2 3" xfId="957"/>
    <cellStyle name="Финансовый 47 2 3 2" xfId="1650"/>
    <cellStyle name="Финансовый 47 2 3 3" xfId="2875"/>
    <cellStyle name="Финансовый 47 2 4" xfId="1648"/>
    <cellStyle name="Финансовый 47 2 5" xfId="2237"/>
    <cellStyle name="Финансовый 47 3" xfId="477"/>
    <cellStyle name="Финансовый 47 3 2" xfId="1651"/>
    <cellStyle name="Финансовый 47 3 3" xfId="2395"/>
    <cellStyle name="Финансовый 47 4" xfId="796"/>
    <cellStyle name="Финансовый 47 4 2" xfId="1652"/>
    <cellStyle name="Финансовый 47 4 3" xfId="2714"/>
    <cellStyle name="Финансовый 47 5" xfId="1647"/>
    <cellStyle name="Финансовый 47 6" xfId="2076"/>
    <cellStyle name="Финансовый 48" xfId="159"/>
    <cellStyle name="Финансовый 48 2" xfId="320"/>
    <cellStyle name="Финансовый 48 2 2" xfId="639"/>
    <cellStyle name="Финансовый 48 2 2 2" xfId="1655"/>
    <cellStyle name="Финансовый 48 2 2 3" xfId="2557"/>
    <cellStyle name="Финансовый 48 2 3" xfId="958"/>
    <cellStyle name="Финансовый 48 2 3 2" xfId="1656"/>
    <cellStyle name="Финансовый 48 2 3 3" xfId="2876"/>
    <cellStyle name="Финансовый 48 2 4" xfId="1654"/>
    <cellStyle name="Финансовый 48 2 5" xfId="2238"/>
    <cellStyle name="Финансовый 48 3" xfId="478"/>
    <cellStyle name="Финансовый 48 3 2" xfId="1657"/>
    <cellStyle name="Финансовый 48 3 3" xfId="2396"/>
    <cellStyle name="Финансовый 48 4" xfId="797"/>
    <cellStyle name="Финансовый 48 4 2" xfId="1658"/>
    <cellStyle name="Финансовый 48 4 3" xfId="2715"/>
    <cellStyle name="Финансовый 48 5" xfId="1653"/>
    <cellStyle name="Финансовый 48 6" xfId="2077"/>
    <cellStyle name="Финансовый 49" xfId="160"/>
    <cellStyle name="Финансовый 49 2" xfId="321"/>
    <cellStyle name="Финансовый 49 2 2" xfId="640"/>
    <cellStyle name="Финансовый 49 2 2 2" xfId="1661"/>
    <cellStyle name="Финансовый 49 2 2 3" xfId="2558"/>
    <cellStyle name="Финансовый 49 2 3" xfId="959"/>
    <cellStyle name="Финансовый 49 2 3 2" xfId="1662"/>
    <cellStyle name="Финансовый 49 2 3 3" xfId="2877"/>
    <cellStyle name="Финансовый 49 2 4" xfId="1660"/>
    <cellStyle name="Финансовый 49 2 5" xfId="2239"/>
    <cellStyle name="Финансовый 49 3" xfId="479"/>
    <cellStyle name="Финансовый 49 3 2" xfId="1663"/>
    <cellStyle name="Финансовый 49 3 3" xfId="2397"/>
    <cellStyle name="Финансовый 49 4" xfId="798"/>
    <cellStyle name="Финансовый 49 4 2" xfId="1664"/>
    <cellStyle name="Финансовый 49 4 3" xfId="2716"/>
    <cellStyle name="Финансовый 49 5" xfId="1659"/>
    <cellStyle name="Финансовый 49 6" xfId="2078"/>
    <cellStyle name="Финансовый 5" xfId="28"/>
    <cellStyle name="Финансовый 5 10" xfId="667"/>
    <cellStyle name="Финансовый 5 10 2" xfId="1666"/>
    <cellStyle name="Финансовый 5 10 3" xfId="2585"/>
    <cellStyle name="Финансовый 5 11" xfId="1665"/>
    <cellStyle name="Финансовый 5 12" xfId="1947"/>
    <cellStyle name="Финансовый 5 2" xfId="40"/>
    <cellStyle name="Финансовый 5 2 10" xfId="1958"/>
    <cellStyle name="Финансовый 5 2 2" xfId="85"/>
    <cellStyle name="Финансовый 5 2 2 2" xfId="246"/>
    <cellStyle name="Финансовый 5 2 2 2 2" xfId="565"/>
    <cellStyle name="Финансовый 5 2 2 2 2 2" xfId="1670"/>
    <cellStyle name="Финансовый 5 2 2 2 2 3" xfId="2483"/>
    <cellStyle name="Финансовый 5 2 2 2 3" xfId="884"/>
    <cellStyle name="Финансовый 5 2 2 2 3 2" xfId="1671"/>
    <cellStyle name="Финансовый 5 2 2 2 3 3" xfId="2802"/>
    <cellStyle name="Финансовый 5 2 2 2 4" xfId="1669"/>
    <cellStyle name="Финансовый 5 2 2 2 5" xfId="2164"/>
    <cellStyle name="Финансовый 5 2 2 3" xfId="404"/>
    <cellStyle name="Финансовый 5 2 2 3 2" xfId="1672"/>
    <cellStyle name="Финансовый 5 2 2 3 3" xfId="2322"/>
    <cellStyle name="Финансовый 5 2 2 4" xfId="723"/>
    <cellStyle name="Финансовый 5 2 2 4 2" xfId="1673"/>
    <cellStyle name="Финансовый 5 2 2 4 3" xfId="2641"/>
    <cellStyle name="Финансовый 5 2 2 5" xfId="1668"/>
    <cellStyle name="Финансовый 5 2 2 6" xfId="2003"/>
    <cellStyle name="Финансовый 5 2 3" xfId="65"/>
    <cellStyle name="Финансовый 5 2 3 2" xfId="226"/>
    <cellStyle name="Финансовый 5 2 3 2 2" xfId="545"/>
    <cellStyle name="Финансовый 5 2 3 2 2 2" xfId="1676"/>
    <cellStyle name="Финансовый 5 2 3 2 2 3" xfId="2463"/>
    <cellStyle name="Финансовый 5 2 3 2 3" xfId="864"/>
    <cellStyle name="Финансовый 5 2 3 2 3 2" xfId="1677"/>
    <cellStyle name="Финансовый 5 2 3 2 3 3" xfId="2782"/>
    <cellStyle name="Финансовый 5 2 3 2 4" xfId="1675"/>
    <cellStyle name="Финансовый 5 2 3 2 5" xfId="2144"/>
    <cellStyle name="Финансовый 5 2 3 3" xfId="384"/>
    <cellStyle name="Финансовый 5 2 3 3 2" xfId="1678"/>
    <cellStyle name="Финансовый 5 2 3 3 3" xfId="2302"/>
    <cellStyle name="Финансовый 5 2 3 4" xfId="703"/>
    <cellStyle name="Финансовый 5 2 3 4 2" xfId="1679"/>
    <cellStyle name="Финансовый 5 2 3 4 3" xfId="2621"/>
    <cellStyle name="Финансовый 5 2 3 5" xfId="1674"/>
    <cellStyle name="Финансовый 5 2 3 6" xfId="1983"/>
    <cellStyle name="Финансовый 5 2 4" xfId="116"/>
    <cellStyle name="Финансовый 5 2 4 2" xfId="277"/>
    <cellStyle name="Финансовый 5 2 4 2 2" xfId="596"/>
    <cellStyle name="Финансовый 5 2 4 2 2 2" xfId="1682"/>
    <cellStyle name="Финансовый 5 2 4 2 2 3" xfId="2514"/>
    <cellStyle name="Финансовый 5 2 4 2 3" xfId="915"/>
    <cellStyle name="Финансовый 5 2 4 2 3 2" xfId="1683"/>
    <cellStyle name="Финансовый 5 2 4 2 3 3" xfId="2833"/>
    <cellStyle name="Финансовый 5 2 4 2 4" xfId="1681"/>
    <cellStyle name="Финансовый 5 2 4 2 5" xfId="2195"/>
    <cellStyle name="Финансовый 5 2 4 3" xfId="435"/>
    <cellStyle name="Финансовый 5 2 4 3 2" xfId="1684"/>
    <cellStyle name="Финансовый 5 2 4 3 3" xfId="2353"/>
    <cellStyle name="Финансовый 5 2 4 4" xfId="754"/>
    <cellStyle name="Финансовый 5 2 4 4 2" xfId="1685"/>
    <cellStyle name="Финансовый 5 2 4 4 3" xfId="2672"/>
    <cellStyle name="Финансовый 5 2 4 5" xfId="1680"/>
    <cellStyle name="Финансовый 5 2 4 6" xfId="2034"/>
    <cellStyle name="Финансовый 5 2 5" xfId="147"/>
    <cellStyle name="Финансовый 5 2 5 2" xfId="308"/>
    <cellStyle name="Финансовый 5 2 5 2 2" xfId="627"/>
    <cellStyle name="Финансовый 5 2 5 2 2 2" xfId="1688"/>
    <cellStyle name="Финансовый 5 2 5 2 2 3" xfId="2545"/>
    <cellStyle name="Финансовый 5 2 5 2 3" xfId="946"/>
    <cellStyle name="Финансовый 5 2 5 2 3 2" xfId="1689"/>
    <cellStyle name="Финансовый 5 2 5 2 3 3" xfId="2864"/>
    <cellStyle name="Финансовый 5 2 5 2 4" xfId="1687"/>
    <cellStyle name="Финансовый 5 2 5 2 5" xfId="2226"/>
    <cellStyle name="Финансовый 5 2 5 3" xfId="466"/>
    <cellStyle name="Финансовый 5 2 5 3 2" xfId="1690"/>
    <cellStyle name="Финансовый 5 2 5 3 3" xfId="2384"/>
    <cellStyle name="Финансовый 5 2 5 4" xfId="785"/>
    <cellStyle name="Финансовый 5 2 5 4 2" xfId="1691"/>
    <cellStyle name="Финансовый 5 2 5 4 3" xfId="2703"/>
    <cellStyle name="Финансовый 5 2 5 5" xfId="1686"/>
    <cellStyle name="Финансовый 5 2 5 6" xfId="2065"/>
    <cellStyle name="Финансовый 5 2 6" xfId="194"/>
    <cellStyle name="Финансовый 5 2 6 2" xfId="513"/>
    <cellStyle name="Финансовый 5 2 6 2 2" xfId="1693"/>
    <cellStyle name="Финансовый 5 2 6 2 3" xfId="2431"/>
    <cellStyle name="Финансовый 5 2 6 3" xfId="832"/>
    <cellStyle name="Финансовый 5 2 6 3 2" xfId="1694"/>
    <cellStyle name="Финансовый 5 2 6 3 3" xfId="2750"/>
    <cellStyle name="Финансовый 5 2 6 4" xfId="1692"/>
    <cellStyle name="Финансовый 5 2 6 5" xfId="2112"/>
    <cellStyle name="Финансовый 5 2 7" xfId="359"/>
    <cellStyle name="Финансовый 5 2 7 2" xfId="1695"/>
    <cellStyle name="Финансовый 5 2 7 3" xfId="2277"/>
    <cellStyle name="Финансовый 5 2 8" xfId="678"/>
    <cellStyle name="Финансовый 5 2 8 2" xfId="1696"/>
    <cellStyle name="Финансовый 5 2 8 3" xfId="2596"/>
    <cellStyle name="Финансовый 5 2 9" xfId="1667"/>
    <cellStyle name="Финансовый 5 3" xfId="74"/>
    <cellStyle name="Финансовый 5 3 2" xfId="235"/>
    <cellStyle name="Финансовый 5 3 2 2" xfId="554"/>
    <cellStyle name="Финансовый 5 3 2 2 2" xfId="1699"/>
    <cellStyle name="Финансовый 5 3 2 2 3" xfId="2472"/>
    <cellStyle name="Финансовый 5 3 2 3" xfId="873"/>
    <cellStyle name="Финансовый 5 3 2 3 2" xfId="1700"/>
    <cellStyle name="Финансовый 5 3 2 3 3" xfId="2791"/>
    <cellStyle name="Финансовый 5 3 2 4" xfId="1698"/>
    <cellStyle name="Финансовый 5 3 2 5" xfId="2153"/>
    <cellStyle name="Финансовый 5 3 3" xfId="393"/>
    <cellStyle name="Финансовый 5 3 3 2" xfId="1701"/>
    <cellStyle name="Финансовый 5 3 3 3" xfId="2311"/>
    <cellStyle name="Финансовый 5 3 4" xfId="712"/>
    <cellStyle name="Финансовый 5 3 4 2" xfId="1702"/>
    <cellStyle name="Финансовый 5 3 4 3" xfId="2630"/>
    <cellStyle name="Финансовый 5 3 5" xfId="1697"/>
    <cellStyle name="Финансовый 5 3 6" xfId="1992"/>
    <cellStyle name="Финансовый 5 4" xfId="54"/>
    <cellStyle name="Финансовый 5 4 2" xfId="215"/>
    <cellStyle name="Финансовый 5 4 2 2" xfId="534"/>
    <cellStyle name="Финансовый 5 4 2 2 2" xfId="1705"/>
    <cellStyle name="Финансовый 5 4 2 2 3" xfId="2452"/>
    <cellStyle name="Финансовый 5 4 2 3" xfId="853"/>
    <cellStyle name="Финансовый 5 4 2 3 2" xfId="1706"/>
    <cellStyle name="Финансовый 5 4 2 3 3" xfId="2771"/>
    <cellStyle name="Финансовый 5 4 2 4" xfId="1704"/>
    <cellStyle name="Финансовый 5 4 2 5" xfId="2133"/>
    <cellStyle name="Финансовый 5 4 3" xfId="373"/>
    <cellStyle name="Финансовый 5 4 3 2" xfId="1707"/>
    <cellStyle name="Финансовый 5 4 3 3" xfId="2291"/>
    <cellStyle name="Финансовый 5 4 4" xfId="692"/>
    <cellStyle name="Финансовый 5 4 4 2" xfId="1708"/>
    <cellStyle name="Финансовый 5 4 4 3" xfId="2610"/>
    <cellStyle name="Финансовый 5 4 5" xfId="1703"/>
    <cellStyle name="Финансовый 5 4 6" xfId="1972"/>
    <cellStyle name="Финансовый 5 5" xfId="105"/>
    <cellStyle name="Финансовый 5 5 2" xfId="266"/>
    <cellStyle name="Финансовый 5 5 2 2" xfId="585"/>
    <cellStyle name="Финансовый 5 5 2 2 2" xfId="1711"/>
    <cellStyle name="Финансовый 5 5 2 2 3" xfId="2503"/>
    <cellStyle name="Финансовый 5 5 2 3" xfId="904"/>
    <cellStyle name="Финансовый 5 5 2 3 2" xfId="1712"/>
    <cellStyle name="Финансовый 5 5 2 3 3" xfId="2822"/>
    <cellStyle name="Финансовый 5 5 2 4" xfId="1710"/>
    <cellStyle name="Финансовый 5 5 2 5" xfId="2184"/>
    <cellStyle name="Финансовый 5 5 3" xfId="424"/>
    <cellStyle name="Финансовый 5 5 3 2" xfId="1713"/>
    <cellStyle name="Финансовый 5 5 3 3" xfId="2342"/>
    <cellStyle name="Финансовый 5 5 4" xfId="743"/>
    <cellStyle name="Финансовый 5 5 4 2" xfId="1714"/>
    <cellStyle name="Финансовый 5 5 4 3" xfId="2661"/>
    <cellStyle name="Финансовый 5 5 5" xfId="1709"/>
    <cellStyle name="Финансовый 5 5 6" xfId="2023"/>
    <cellStyle name="Финансовый 5 6" xfId="136"/>
    <cellStyle name="Финансовый 5 6 2" xfId="297"/>
    <cellStyle name="Финансовый 5 6 2 2" xfId="616"/>
    <cellStyle name="Финансовый 5 6 2 2 2" xfId="1717"/>
    <cellStyle name="Финансовый 5 6 2 2 3" xfId="2534"/>
    <cellStyle name="Финансовый 5 6 2 3" xfId="935"/>
    <cellStyle name="Финансовый 5 6 2 3 2" xfId="1718"/>
    <cellStyle name="Финансовый 5 6 2 3 3" xfId="2853"/>
    <cellStyle name="Финансовый 5 6 2 4" xfId="1716"/>
    <cellStyle name="Финансовый 5 6 2 5" xfId="2215"/>
    <cellStyle name="Финансовый 5 6 3" xfId="455"/>
    <cellStyle name="Финансовый 5 6 3 2" xfId="1719"/>
    <cellStyle name="Финансовый 5 6 3 3" xfId="2373"/>
    <cellStyle name="Финансовый 5 6 4" xfId="774"/>
    <cellStyle name="Финансовый 5 6 4 2" xfId="1720"/>
    <cellStyle name="Финансовый 5 6 4 3" xfId="2692"/>
    <cellStyle name="Финансовый 5 6 5" xfId="1715"/>
    <cellStyle name="Финансовый 5 6 6" xfId="2054"/>
    <cellStyle name="Финансовый 5 7" xfId="183"/>
    <cellStyle name="Финансовый 5 7 2" xfId="502"/>
    <cellStyle name="Финансовый 5 7 2 2" xfId="1722"/>
    <cellStyle name="Финансовый 5 7 2 3" xfId="2420"/>
    <cellStyle name="Финансовый 5 7 3" xfId="821"/>
    <cellStyle name="Финансовый 5 7 3 2" xfId="1723"/>
    <cellStyle name="Финансовый 5 7 3 3" xfId="2739"/>
    <cellStyle name="Финансовый 5 7 4" xfId="1721"/>
    <cellStyle name="Финансовый 5 7 5" xfId="2101"/>
    <cellStyle name="Финансовый 5 8" xfId="339"/>
    <cellStyle name="Финансовый 5 8 2" xfId="658"/>
    <cellStyle name="Финансовый 5 8 2 2" xfId="1725"/>
    <cellStyle name="Финансовый 5 8 2 3" xfId="2576"/>
    <cellStyle name="Финансовый 5 8 3" xfId="977"/>
    <cellStyle name="Финансовый 5 8 3 2" xfId="1726"/>
    <cellStyle name="Финансовый 5 8 3 3" xfId="2895"/>
    <cellStyle name="Финансовый 5 8 4" xfId="1724"/>
    <cellStyle name="Финансовый 5 8 5" xfId="2257"/>
    <cellStyle name="Финансовый 5 9" xfId="348"/>
    <cellStyle name="Финансовый 5 9 2" xfId="1727"/>
    <cellStyle name="Финансовый 5 9 3" xfId="2266"/>
    <cellStyle name="Финансовый 50" xfId="161"/>
    <cellStyle name="Финансовый 50 2" xfId="322"/>
    <cellStyle name="Финансовый 50 2 2" xfId="641"/>
    <cellStyle name="Финансовый 50 2 2 2" xfId="1730"/>
    <cellStyle name="Финансовый 50 2 2 3" xfId="2559"/>
    <cellStyle name="Финансовый 50 2 3" xfId="960"/>
    <cellStyle name="Финансовый 50 2 3 2" xfId="1731"/>
    <cellStyle name="Финансовый 50 2 3 3" xfId="2878"/>
    <cellStyle name="Финансовый 50 2 4" xfId="1729"/>
    <cellStyle name="Финансовый 50 2 5" xfId="2240"/>
    <cellStyle name="Финансовый 50 3" xfId="480"/>
    <cellStyle name="Финансовый 50 3 2" xfId="1732"/>
    <cellStyle name="Финансовый 50 3 3" xfId="2398"/>
    <cellStyle name="Финансовый 50 4" xfId="799"/>
    <cellStyle name="Финансовый 50 4 2" xfId="1733"/>
    <cellStyle name="Финансовый 50 4 3" xfId="2717"/>
    <cellStyle name="Финансовый 50 5" xfId="1728"/>
    <cellStyle name="Финансовый 50 6" xfId="2079"/>
    <cellStyle name="Финансовый 51" xfId="162"/>
    <cellStyle name="Финансовый 51 2" xfId="323"/>
    <cellStyle name="Финансовый 51 2 2" xfId="642"/>
    <cellStyle name="Финансовый 51 2 2 2" xfId="1736"/>
    <cellStyle name="Финансовый 51 2 2 3" xfId="2560"/>
    <cellStyle name="Финансовый 51 2 3" xfId="961"/>
    <cellStyle name="Финансовый 51 2 3 2" xfId="1737"/>
    <cellStyle name="Финансовый 51 2 3 3" xfId="2879"/>
    <cellStyle name="Финансовый 51 2 4" xfId="1735"/>
    <cellStyle name="Финансовый 51 2 5" xfId="2241"/>
    <cellStyle name="Финансовый 51 3" xfId="481"/>
    <cellStyle name="Финансовый 51 3 2" xfId="1738"/>
    <cellStyle name="Финансовый 51 3 3" xfId="2399"/>
    <cellStyle name="Финансовый 51 4" xfId="800"/>
    <cellStyle name="Финансовый 51 4 2" xfId="1739"/>
    <cellStyle name="Финансовый 51 4 3" xfId="2718"/>
    <cellStyle name="Финансовый 51 5" xfId="1734"/>
    <cellStyle name="Финансовый 51 6" xfId="2080"/>
    <cellStyle name="Финансовый 52" xfId="163"/>
    <cellStyle name="Финансовый 52 2" xfId="324"/>
    <cellStyle name="Финансовый 52 2 2" xfId="643"/>
    <cellStyle name="Финансовый 52 2 2 2" xfId="1742"/>
    <cellStyle name="Финансовый 52 2 2 3" xfId="2561"/>
    <cellStyle name="Финансовый 52 2 3" xfId="962"/>
    <cellStyle name="Финансовый 52 2 3 2" xfId="1743"/>
    <cellStyle name="Финансовый 52 2 3 3" xfId="2880"/>
    <cellStyle name="Финансовый 52 2 4" xfId="1741"/>
    <cellStyle name="Финансовый 52 2 5" xfId="2242"/>
    <cellStyle name="Финансовый 52 3" xfId="482"/>
    <cellStyle name="Финансовый 52 3 2" xfId="1744"/>
    <cellStyle name="Финансовый 52 3 3" xfId="2400"/>
    <cellStyle name="Финансовый 52 4" xfId="801"/>
    <cellStyle name="Финансовый 52 4 2" xfId="1745"/>
    <cellStyle name="Финансовый 52 4 3" xfId="2719"/>
    <cellStyle name="Финансовый 52 5" xfId="1740"/>
    <cellStyle name="Финансовый 52 6" xfId="2081"/>
    <cellStyle name="Финансовый 53" xfId="164"/>
    <cellStyle name="Финансовый 53 2" xfId="325"/>
    <cellStyle name="Финансовый 53 2 2" xfId="644"/>
    <cellStyle name="Финансовый 53 2 2 2" xfId="1748"/>
    <cellStyle name="Финансовый 53 2 2 3" xfId="2562"/>
    <cellStyle name="Финансовый 53 2 3" xfId="963"/>
    <cellStyle name="Финансовый 53 2 3 2" xfId="1749"/>
    <cellStyle name="Финансовый 53 2 3 3" xfId="2881"/>
    <cellStyle name="Финансовый 53 2 4" xfId="1747"/>
    <cellStyle name="Финансовый 53 2 5" xfId="2243"/>
    <cellStyle name="Финансовый 53 3" xfId="483"/>
    <cellStyle name="Финансовый 53 3 2" xfId="1750"/>
    <cellStyle name="Финансовый 53 3 3" xfId="2401"/>
    <cellStyle name="Финансовый 53 4" xfId="802"/>
    <cellStyle name="Финансовый 53 4 2" xfId="1751"/>
    <cellStyle name="Финансовый 53 4 3" xfId="2720"/>
    <cellStyle name="Финансовый 53 5" xfId="1746"/>
    <cellStyle name="Финансовый 53 6" xfId="2082"/>
    <cellStyle name="Финансовый 54" xfId="165"/>
    <cellStyle name="Финансовый 54 2" xfId="326"/>
    <cellStyle name="Финансовый 54 2 2" xfId="645"/>
    <cellStyle name="Финансовый 54 2 2 2" xfId="1754"/>
    <cellStyle name="Финансовый 54 2 2 3" xfId="2563"/>
    <cellStyle name="Финансовый 54 2 3" xfId="964"/>
    <cellStyle name="Финансовый 54 2 3 2" xfId="1755"/>
    <cellStyle name="Финансовый 54 2 3 3" xfId="2882"/>
    <cellStyle name="Финансовый 54 2 4" xfId="1753"/>
    <cellStyle name="Финансовый 54 2 5" xfId="2244"/>
    <cellStyle name="Финансовый 54 3" xfId="484"/>
    <cellStyle name="Финансовый 54 3 2" xfId="1756"/>
    <cellStyle name="Финансовый 54 3 3" xfId="2402"/>
    <cellStyle name="Финансовый 54 4" xfId="803"/>
    <cellStyle name="Финансовый 54 4 2" xfId="1757"/>
    <cellStyle name="Финансовый 54 4 3" xfId="2721"/>
    <cellStyle name="Финансовый 54 5" xfId="1752"/>
    <cellStyle name="Финансовый 54 6" xfId="2083"/>
    <cellStyle name="Финансовый 55" xfId="166"/>
    <cellStyle name="Финансовый 55 2" xfId="327"/>
    <cellStyle name="Финансовый 55 2 2" xfId="646"/>
    <cellStyle name="Финансовый 55 2 2 2" xfId="1760"/>
    <cellStyle name="Финансовый 55 2 2 3" xfId="2564"/>
    <cellStyle name="Финансовый 55 2 3" xfId="965"/>
    <cellStyle name="Финансовый 55 2 3 2" xfId="1761"/>
    <cellStyle name="Финансовый 55 2 3 3" xfId="2883"/>
    <cellStyle name="Финансовый 55 2 4" xfId="1759"/>
    <cellStyle name="Финансовый 55 2 5" xfId="2245"/>
    <cellStyle name="Финансовый 55 3" xfId="485"/>
    <cellStyle name="Финансовый 55 3 2" xfId="1762"/>
    <cellStyle name="Финансовый 55 3 3" xfId="2403"/>
    <cellStyle name="Финансовый 55 4" xfId="804"/>
    <cellStyle name="Финансовый 55 4 2" xfId="1763"/>
    <cellStyle name="Финансовый 55 4 3" xfId="2722"/>
    <cellStyle name="Финансовый 55 5" xfId="1758"/>
    <cellStyle name="Финансовый 55 6" xfId="2084"/>
    <cellStyle name="Финансовый 56" xfId="167"/>
    <cellStyle name="Финансовый 56 2" xfId="328"/>
    <cellStyle name="Финансовый 56 2 2" xfId="647"/>
    <cellStyle name="Финансовый 56 2 2 2" xfId="1766"/>
    <cellStyle name="Финансовый 56 2 2 3" xfId="2565"/>
    <cellStyle name="Финансовый 56 2 3" xfId="966"/>
    <cellStyle name="Финансовый 56 2 3 2" xfId="1767"/>
    <cellStyle name="Финансовый 56 2 3 3" xfId="2884"/>
    <cellStyle name="Финансовый 56 2 4" xfId="1765"/>
    <cellStyle name="Финансовый 56 2 5" xfId="2246"/>
    <cellStyle name="Финансовый 56 3" xfId="486"/>
    <cellStyle name="Финансовый 56 3 2" xfId="1768"/>
    <cellStyle name="Финансовый 56 3 3" xfId="2404"/>
    <cellStyle name="Финансовый 56 4" xfId="805"/>
    <cellStyle name="Финансовый 56 4 2" xfId="1769"/>
    <cellStyle name="Финансовый 56 4 3" xfId="2723"/>
    <cellStyle name="Финансовый 56 5" xfId="1764"/>
    <cellStyle name="Финансовый 56 6" xfId="2085"/>
    <cellStyle name="Финансовый 57" xfId="168"/>
    <cellStyle name="Финансовый 57 2" xfId="329"/>
    <cellStyle name="Финансовый 57 2 2" xfId="648"/>
    <cellStyle name="Финансовый 57 2 2 2" xfId="1772"/>
    <cellStyle name="Финансовый 57 2 2 3" xfId="2566"/>
    <cellStyle name="Финансовый 57 2 3" xfId="967"/>
    <cellStyle name="Финансовый 57 2 3 2" xfId="1773"/>
    <cellStyle name="Финансовый 57 2 3 3" xfId="2885"/>
    <cellStyle name="Финансовый 57 2 4" xfId="1771"/>
    <cellStyle name="Финансовый 57 2 5" xfId="2247"/>
    <cellStyle name="Финансовый 57 3" xfId="487"/>
    <cellStyle name="Финансовый 57 3 2" xfId="1774"/>
    <cellStyle name="Финансовый 57 3 3" xfId="2405"/>
    <cellStyle name="Финансовый 57 4" xfId="806"/>
    <cellStyle name="Финансовый 57 4 2" xfId="1775"/>
    <cellStyle name="Финансовый 57 4 3" xfId="2724"/>
    <cellStyle name="Финансовый 57 5" xfId="1770"/>
    <cellStyle name="Финансовый 57 6" xfId="2086"/>
    <cellStyle name="Финансовый 58" xfId="169"/>
    <cellStyle name="Финансовый 58 2" xfId="330"/>
    <cellStyle name="Финансовый 58 2 2" xfId="649"/>
    <cellStyle name="Финансовый 58 2 2 2" xfId="1778"/>
    <cellStyle name="Финансовый 58 2 2 3" xfId="2567"/>
    <cellStyle name="Финансовый 58 2 3" xfId="968"/>
    <cellStyle name="Финансовый 58 2 3 2" xfId="1779"/>
    <cellStyle name="Финансовый 58 2 3 3" xfId="2886"/>
    <cellStyle name="Финансовый 58 2 4" xfId="1777"/>
    <cellStyle name="Финансовый 58 2 5" xfId="2248"/>
    <cellStyle name="Финансовый 58 3" xfId="488"/>
    <cellStyle name="Финансовый 58 3 2" xfId="1780"/>
    <cellStyle name="Финансовый 58 3 3" xfId="2406"/>
    <cellStyle name="Финансовый 58 4" xfId="807"/>
    <cellStyle name="Финансовый 58 4 2" xfId="1781"/>
    <cellStyle name="Финансовый 58 4 3" xfId="2725"/>
    <cellStyle name="Финансовый 58 5" xfId="1776"/>
    <cellStyle name="Финансовый 58 6" xfId="2087"/>
    <cellStyle name="Финансовый 59" xfId="170"/>
    <cellStyle name="Финансовый 59 2" xfId="331"/>
    <cellStyle name="Финансовый 59 2 2" xfId="650"/>
    <cellStyle name="Финансовый 59 2 2 2" xfId="1784"/>
    <cellStyle name="Финансовый 59 2 2 3" xfId="2568"/>
    <cellStyle name="Финансовый 59 2 3" xfId="969"/>
    <cellStyle name="Финансовый 59 2 3 2" xfId="1785"/>
    <cellStyle name="Финансовый 59 2 3 3" xfId="2887"/>
    <cellStyle name="Финансовый 59 2 4" xfId="1783"/>
    <cellStyle name="Финансовый 59 2 5" xfId="2249"/>
    <cellStyle name="Финансовый 59 3" xfId="489"/>
    <cellStyle name="Финансовый 59 3 2" xfId="1786"/>
    <cellStyle name="Финансовый 59 3 3" xfId="2407"/>
    <cellStyle name="Финансовый 59 4" xfId="808"/>
    <cellStyle name="Финансовый 59 4 2" xfId="1787"/>
    <cellStyle name="Финансовый 59 4 3" xfId="2726"/>
    <cellStyle name="Финансовый 59 5" xfId="1782"/>
    <cellStyle name="Финансовый 59 6" xfId="2088"/>
    <cellStyle name="Финансовый 6" xfId="34"/>
    <cellStyle name="Финансовый 6 10" xfId="1952"/>
    <cellStyle name="Финансовый 6 2" xfId="79"/>
    <cellStyle name="Финансовый 6 2 2" xfId="240"/>
    <cellStyle name="Финансовый 6 2 2 2" xfId="559"/>
    <cellStyle name="Финансовый 6 2 2 2 2" xfId="1791"/>
    <cellStyle name="Финансовый 6 2 2 2 3" xfId="2477"/>
    <cellStyle name="Финансовый 6 2 2 3" xfId="878"/>
    <cellStyle name="Финансовый 6 2 2 3 2" xfId="1792"/>
    <cellStyle name="Финансовый 6 2 2 3 3" xfId="2796"/>
    <cellStyle name="Финансовый 6 2 2 4" xfId="1790"/>
    <cellStyle name="Финансовый 6 2 2 5" xfId="2158"/>
    <cellStyle name="Финансовый 6 2 3" xfId="398"/>
    <cellStyle name="Финансовый 6 2 3 2" xfId="1793"/>
    <cellStyle name="Финансовый 6 2 3 3" xfId="2316"/>
    <cellStyle name="Финансовый 6 2 4" xfId="717"/>
    <cellStyle name="Финансовый 6 2 4 2" xfId="1794"/>
    <cellStyle name="Финансовый 6 2 4 3" xfId="2635"/>
    <cellStyle name="Финансовый 6 2 5" xfId="1789"/>
    <cellStyle name="Финансовый 6 2 6" xfId="1997"/>
    <cellStyle name="Финансовый 6 3" xfId="59"/>
    <cellStyle name="Финансовый 6 3 2" xfId="220"/>
    <cellStyle name="Финансовый 6 3 2 2" xfId="539"/>
    <cellStyle name="Финансовый 6 3 2 2 2" xfId="1797"/>
    <cellStyle name="Финансовый 6 3 2 2 3" xfId="2457"/>
    <cellStyle name="Финансовый 6 3 2 3" xfId="858"/>
    <cellStyle name="Финансовый 6 3 2 3 2" xfId="1798"/>
    <cellStyle name="Финансовый 6 3 2 3 3" xfId="2776"/>
    <cellStyle name="Финансовый 6 3 2 4" xfId="1796"/>
    <cellStyle name="Финансовый 6 3 2 5" xfId="2138"/>
    <cellStyle name="Финансовый 6 3 3" xfId="378"/>
    <cellStyle name="Финансовый 6 3 3 2" xfId="1799"/>
    <cellStyle name="Финансовый 6 3 3 3" xfId="2296"/>
    <cellStyle name="Финансовый 6 3 4" xfId="697"/>
    <cellStyle name="Финансовый 6 3 4 2" xfId="1800"/>
    <cellStyle name="Финансовый 6 3 4 3" xfId="2615"/>
    <cellStyle name="Финансовый 6 3 5" xfId="1795"/>
    <cellStyle name="Финансовый 6 3 6" xfId="1977"/>
    <cellStyle name="Финансовый 6 4" xfId="110"/>
    <cellStyle name="Финансовый 6 4 2" xfId="271"/>
    <cellStyle name="Финансовый 6 4 2 2" xfId="590"/>
    <cellStyle name="Финансовый 6 4 2 2 2" xfId="1803"/>
    <cellStyle name="Финансовый 6 4 2 2 3" xfId="2508"/>
    <cellStyle name="Финансовый 6 4 2 3" xfId="909"/>
    <cellStyle name="Финансовый 6 4 2 3 2" xfId="1804"/>
    <cellStyle name="Финансовый 6 4 2 3 3" xfId="2827"/>
    <cellStyle name="Финансовый 6 4 2 4" xfId="1802"/>
    <cellStyle name="Финансовый 6 4 2 5" xfId="2189"/>
    <cellStyle name="Финансовый 6 4 3" xfId="429"/>
    <cellStyle name="Финансовый 6 4 3 2" xfId="1805"/>
    <cellStyle name="Финансовый 6 4 3 3" xfId="2347"/>
    <cellStyle name="Финансовый 6 4 4" xfId="748"/>
    <cellStyle name="Финансовый 6 4 4 2" xfId="1806"/>
    <cellStyle name="Финансовый 6 4 4 3" xfId="2666"/>
    <cellStyle name="Финансовый 6 4 5" xfId="1801"/>
    <cellStyle name="Финансовый 6 4 6" xfId="2028"/>
    <cellStyle name="Финансовый 6 5" xfId="141"/>
    <cellStyle name="Финансовый 6 5 2" xfId="302"/>
    <cellStyle name="Финансовый 6 5 2 2" xfId="621"/>
    <cellStyle name="Финансовый 6 5 2 2 2" xfId="1809"/>
    <cellStyle name="Финансовый 6 5 2 2 3" xfId="2539"/>
    <cellStyle name="Финансовый 6 5 2 3" xfId="940"/>
    <cellStyle name="Финансовый 6 5 2 3 2" xfId="1810"/>
    <cellStyle name="Финансовый 6 5 2 3 3" xfId="2858"/>
    <cellStyle name="Финансовый 6 5 2 4" xfId="1808"/>
    <cellStyle name="Финансовый 6 5 2 5" xfId="2220"/>
    <cellStyle name="Финансовый 6 5 3" xfId="460"/>
    <cellStyle name="Финансовый 6 5 3 2" xfId="1811"/>
    <cellStyle name="Финансовый 6 5 3 3" xfId="2378"/>
    <cellStyle name="Финансовый 6 5 4" xfId="779"/>
    <cellStyle name="Финансовый 6 5 4 2" xfId="1812"/>
    <cellStyle name="Финансовый 6 5 4 3" xfId="2697"/>
    <cellStyle name="Финансовый 6 5 5" xfId="1807"/>
    <cellStyle name="Финансовый 6 5 6" xfId="2059"/>
    <cellStyle name="Финансовый 6 6" xfId="188"/>
    <cellStyle name="Финансовый 6 6 2" xfId="507"/>
    <cellStyle name="Финансовый 6 6 2 2" xfId="1814"/>
    <cellStyle name="Финансовый 6 6 2 3" xfId="2425"/>
    <cellStyle name="Финансовый 6 6 3" xfId="826"/>
    <cellStyle name="Финансовый 6 6 3 2" xfId="1815"/>
    <cellStyle name="Финансовый 6 6 3 3" xfId="2744"/>
    <cellStyle name="Финансовый 6 6 4" xfId="1813"/>
    <cellStyle name="Финансовый 6 6 5" xfId="2106"/>
    <cellStyle name="Финансовый 6 7" xfId="353"/>
    <cellStyle name="Финансовый 6 7 2" xfId="1816"/>
    <cellStyle name="Финансовый 6 7 3" xfId="2271"/>
    <cellStyle name="Финансовый 6 8" xfId="672"/>
    <cellStyle name="Финансовый 6 8 2" xfId="1817"/>
    <cellStyle name="Финансовый 6 8 3" xfId="2590"/>
    <cellStyle name="Финансовый 6 9" xfId="1788"/>
    <cellStyle name="Финансовый 60" xfId="130"/>
    <cellStyle name="Финансовый 60 2" xfId="291"/>
    <cellStyle name="Финансовый 60 2 2" xfId="610"/>
    <cellStyle name="Финансовый 60 2 2 2" xfId="1820"/>
    <cellStyle name="Финансовый 60 2 2 3" xfId="2528"/>
    <cellStyle name="Финансовый 60 2 3" xfId="929"/>
    <cellStyle name="Финансовый 60 2 3 2" xfId="1821"/>
    <cellStyle name="Финансовый 60 2 3 3" xfId="2847"/>
    <cellStyle name="Финансовый 60 2 4" xfId="1819"/>
    <cellStyle name="Финансовый 60 2 5" xfId="2209"/>
    <cellStyle name="Финансовый 60 3" xfId="449"/>
    <cellStyle name="Финансовый 60 3 2" xfId="1822"/>
    <cellStyle name="Финансовый 60 3 3" xfId="2367"/>
    <cellStyle name="Финансовый 60 4" xfId="768"/>
    <cellStyle name="Финансовый 60 4 2" xfId="1823"/>
    <cellStyle name="Финансовый 60 4 3" xfId="2686"/>
    <cellStyle name="Финансовый 60 5" xfId="1818"/>
    <cellStyle name="Финансовый 60 6" xfId="2048"/>
    <cellStyle name="Финансовый 61" xfId="171"/>
    <cellStyle name="Финансовый 61 2" xfId="332"/>
    <cellStyle name="Финансовый 61 2 2" xfId="651"/>
    <cellStyle name="Финансовый 61 2 2 2" xfId="1826"/>
    <cellStyle name="Финансовый 61 2 2 3" xfId="2569"/>
    <cellStyle name="Финансовый 61 2 3" xfId="970"/>
    <cellStyle name="Финансовый 61 2 3 2" xfId="1827"/>
    <cellStyle name="Финансовый 61 2 3 3" xfId="2888"/>
    <cellStyle name="Финансовый 61 2 4" xfId="1825"/>
    <cellStyle name="Финансовый 61 2 5" xfId="2250"/>
    <cellStyle name="Финансовый 61 3" xfId="490"/>
    <cellStyle name="Финансовый 61 3 2" xfId="1828"/>
    <cellStyle name="Финансовый 61 3 3" xfId="2408"/>
    <cellStyle name="Финансовый 61 4" xfId="809"/>
    <cellStyle name="Финансовый 61 4 2" xfId="1829"/>
    <cellStyle name="Финансовый 61 4 3" xfId="2727"/>
    <cellStyle name="Финансовый 61 5" xfId="1824"/>
    <cellStyle name="Финансовый 61 6" xfId="2089"/>
    <cellStyle name="Финансовый 62" xfId="175"/>
    <cellStyle name="Финансовый 62 2" xfId="494"/>
    <cellStyle name="Финансовый 62 2 2" xfId="1831"/>
    <cellStyle name="Финансовый 62 2 3" xfId="2412"/>
    <cellStyle name="Финансовый 62 3" xfId="813"/>
    <cellStyle name="Финансовый 62 3 2" xfId="1832"/>
    <cellStyle name="Финансовый 62 3 3" xfId="2731"/>
    <cellStyle name="Финансовый 62 4" xfId="1830"/>
    <cellStyle name="Финансовый 62 5" xfId="2093"/>
    <cellStyle name="Финансовый 63" xfId="174"/>
    <cellStyle name="Финансовый 63 2" xfId="493"/>
    <cellStyle name="Финансовый 63 2 2" xfId="1834"/>
    <cellStyle name="Финансовый 63 2 3" xfId="2411"/>
    <cellStyle name="Финансовый 63 3" xfId="812"/>
    <cellStyle name="Финансовый 63 3 2" xfId="1835"/>
    <cellStyle name="Финансовый 63 3 3" xfId="2730"/>
    <cellStyle name="Финансовый 63 4" xfId="1833"/>
    <cellStyle name="Финансовый 63 5" xfId="2092"/>
    <cellStyle name="Финансовый 64" xfId="199"/>
    <cellStyle name="Финансовый 64 2" xfId="518"/>
    <cellStyle name="Финансовый 64 2 2" xfId="1837"/>
    <cellStyle name="Финансовый 64 2 3" xfId="2436"/>
    <cellStyle name="Финансовый 64 3" xfId="837"/>
    <cellStyle name="Финансовый 64 3 2" xfId="1838"/>
    <cellStyle name="Финансовый 64 3 3" xfId="2755"/>
    <cellStyle name="Финансовый 64 4" xfId="1836"/>
    <cellStyle name="Финансовый 64 5" xfId="2117"/>
    <cellStyle name="Финансовый 65" xfId="180"/>
    <cellStyle name="Финансовый 65 2" xfId="499"/>
    <cellStyle name="Финансовый 65 2 2" xfId="1840"/>
    <cellStyle name="Финансовый 65 2 3" xfId="2417"/>
    <cellStyle name="Финансовый 65 3" xfId="818"/>
    <cellStyle name="Финансовый 65 3 2" xfId="1841"/>
    <cellStyle name="Финансовый 65 3 3" xfId="2736"/>
    <cellStyle name="Финансовый 65 4" xfId="1839"/>
    <cellStyle name="Финансовый 65 5" xfId="2098"/>
    <cellStyle name="Финансовый 66" xfId="198"/>
    <cellStyle name="Финансовый 66 2" xfId="517"/>
    <cellStyle name="Финансовый 66 2 2" xfId="1843"/>
    <cellStyle name="Финансовый 66 2 3" xfId="2435"/>
    <cellStyle name="Финансовый 66 3" xfId="836"/>
    <cellStyle name="Финансовый 66 3 2" xfId="1844"/>
    <cellStyle name="Финансовый 66 3 3" xfId="2754"/>
    <cellStyle name="Финансовый 66 4" xfId="1842"/>
    <cellStyle name="Финансовый 66 5" xfId="2116"/>
    <cellStyle name="Финансовый 67" xfId="172"/>
    <cellStyle name="Финансовый 67 2" xfId="491"/>
    <cellStyle name="Финансовый 67 2 2" xfId="1846"/>
    <cellStyle name="Финансовый 67 2 3" xfId="2409"/>
    <cellStyle name="Финансовый 67 3" xfId="810"/>
    <cellStyle name="Финансовый 67 3 2" xfId="1847"/>
    <cellStyle name="Финансовый 67 3 3" xfId="2728"/>
    <cellStyle name="Финансовый 67 4" xfId="1845"/>
    <cellStyle name="Финансовый 67 5" xfId="2090"/>
    <cellStyle name="Финансовый 68" xfId="173"/>
    <cellStyle name="Финансовый 68 2" xfId="492"/>
    <cellStyle name="Финансовый 68 2 2" xfId="1849"/>
    <cellStyle name="Финансовый 68 2 3" xfId="2410"/>
    <cellStyle name="Финансовый 68 3" xfId="811"/>
    <cellStyle name="Финансовый 68 3 2" xfId="1850"/>
    <cellStyle name="Финансовый 68 3 3" xfId="2729"/>
    <cellStyle name="Финансовый 68 4" xfId="1848"/>
    <cellStyle name="Финансовый 68 5" xfId="2091"/>
    <cellStyle name="Финансовый 69" xfId="177"/>
    <cellStyle name="Финансовый 69 2" xfId="496"/>
    <cellStyle name="Финансовый 69 2 2" xfId="1852"/>
    <cellStyle name="Финансовый 69 2 3" xfId="2414"/>
    <cellStyle name="Финансовый 69 3" xfId="815"/>
    <cellStyle name="Финансовый 69 3 2" xfId="1853"/>
    <cellStyle name="Финансовый 69 3 3" xfId="2733"/>
    <cellStyle name="Финансовый 69 4" xfId="1851"/>
    <cellStyle name="Финансовый 69 5" xfId="2095"/>
    <cellStyle name="Финансовый 7" xfId="33"/>
    <cellStyle name="Финансовый 7 10" xfId="1951"/>
    <cellStyle name="Финансовый 7 2" xfId="78"/>
    <cellStyle name="Финансовый 7 2 2" xfId="239"/>
    <cellStyle name="Финансовый 7 2 2 2" xfId="558"/>
    <cellStyle name="Финансовый 7 2 2 2 2" xfId="1857"/>
    <cellStyle name="Финансовый 7 2 2 2 3" xfId="2476"/>
    <cellStyle name="Финансовый 7 2 2 3" xfId="877"/>
    <cellStyle name="Финансовый 7 2 2 3 2" xfId="1858"/>
    <cellStyle name="Финансовый 7 2 2 3 3" xfId="2795"/>
    <cellStyle name="Финансовый 7 2 2 4" xfId="1856"/>
    <cellStyle name="Финансовый 7 2 2 5" xfId="2157"/>
    <cellStyle name="Финансовый 7 2 3" xfId="397"/>
    <cellStyle name="Финансовый 7 2 3 2" xfId="1859"/>
    <cellStyle name="Финансовый 7 2 3 3" xfId="2315"/>
    <cellStyle name="Финансовый 7 2 4" xfId="716"/>
    <cellStyle name="Финансовый 7 2 4 2" xfId="1860"/>
    <cellStyle name="Финансовый 7 2 4 3" xfId="2634"/>
    <cellStyle name="Финансовый 7 2 5" xfId="1855"/>
    <cellStyle name="Финансовый 7 2 6" xfId="1996"/>
    <cellStyle name="Финансовый 7 3" xfId="58"/>
    <cellStyle name="Финансовый 7 3 2" xfId="219"/>
    <cellStyle name="Финансовый 7 3 2 2" xfId="538"/>
    <cellStyle name="Финансовый 7 3 2 2 2" xfId="1863"/>
    <cellStyle name="Финансовый 7 3 2 2 3" xfId="2456"/>
    <cellStyle name="Финансовый 7 3 2 3" xfId="857"/>
    <cellStyle name="Финансовый 7 3 2 3 2" xfId="1864"/>
    <cellStyle name="Финансовый 7 3 2 3 3" xfId="2775"/>
    <cellStyle name="Финансовый 7 3 2 4" xfId="1862"/>
    <cellStyle name="Финансовый 7 3 2 5" xfId="2137"/>
    <cellStyle name="Финансовый 7 3 3" xfId="377"/>
    <cellStyle name="Финансовый 7 3 3 2" xfId="1865"/>
    <cellStyle name="Финансовый 7 3 3 3" xfId="2295"/>
    <cellStyle name="Финансовый 7 3 4" xfId="696"/>
    <cellStyle name="Финансовый 7 3 4 2" xfId="1866"/>
    <cellStyle name="Финансовый 7 3 4 3" xfId="2614"/>
    <cellStyle name="Финансовый 7 3 5" xfId="1861"/>
    <cellStyle name="Финансовый 7 3 6" xfId="1976"/>
    <cellStyle name="Финансовый 7 4" xfId="109"/>
    <cellStyle name="Финансовый 7 4 2" xfId="270"/>
    <cellStyle name="Финансовый 7 4 2 2" xfId="589"/>
    <cellStyle name="Финансовый 7 4 2 2 2" xfId="1869"/>
    <cellStyle name="Финансовый 7 4 2 2 3" xfId="2507"/>
    <cellStyle name="Финансовый 7 4 2 3" xfId="908"/>
    <cellStyle name="Финансовый 7 4 2 3 2" xfId="1870"/>
    <cellStyle name="Финансовый 7 4 2 3 3" xfId="2826"/>
    <cellStyle name="Финансовый 7 4 2 4" xfId="1868"/>
    <cellStyle name="Финансовый 7 4 2 5" xfId="2188"/>
    <cellStyle name="Финансовый 7 4 3" xfId="428"/>
    <cellStyle name="Финансовый 7 4 3 2" xfId="1871"/>
    <cellStyle name="Финансовый 7 4 3 3" xfId="2346"/>
    <cellStyle name="Финансовый 7 4 4" xfId="747"/>
    <cellStyle name="Финансовый 7 4 4 2" xfId="1872"/>
    <cellStyle name="Финансовый 7 4 4 3" xfId="2665"/>
    <cellStyle name="Финансовый 7 4 5" xfId="1867"/>
    <cellStyle name="Финансовый 7 4 6" xfId="2027"/>
    <cellStyle name="Финансовый 7 5" xfId="140"/>
    <cellStyle name="Финансовый 7 5 2" xfId="301"/>
    <cellStyle name="Финансовый 7 5 2 2" xfId="620"/>
    <cellStyle name="Финансовый 7 5 2 2 2" xfId="1875"/>
    <cellStyle name="Финансовый 7 5 2 2 3" xfId="2538"/>
    <cellStyle name="Финансовый 7 5 2 3" xfId="939"/>
    <cellStyle name="Финансовый 7 5 2 3 2" xfId="1876"/>
    <cellStyle name="Финансовый 7 5 2 3 3" xfId="2857"/>
    <cellStyle name="Финансовый 7 5 2 4" xfId="1874"/>
    <cellStyle name="Финансовый 7 5 2 5" xfId="2219"/>
    <cellStyle name="Финансовый 7 5 3" xfId="459"/>
    <cellStyle name="Финансовый 7 5 3 2" xfId="1877"/>
    <cellStyle name="Финансовый 7 5 3 3" xfId="2377"/>
    <cellStyle name="Финансовый 7 5 4" xfId="778"/>
    <cellStyle name="Финансовый 7 5 4 2" xfId="1878"/>
    <cellStyle name="Финансовый 7 5 4 3" xfId="2696"/>
    <cellStyle name="Финансовый 7 5 5" xfId="1873"/>
    <cellStyle name="Финансовый 7 5 6" xfId="2058"/>
    <cellStyle name="Финансовый 7 6" xfId="187"/>
    <cellStyle name="Финансовый 7 6 2" xfId="506"/>
    <cellStyle name="Финансовый 7 6 2 2" xfId="1880"/>
    <cellStyle name="Финансовый 7 6 2 3" xfId="2424"/>
    <cellStyle name="Финансовый 7 6 3" xfId="825"/>
    <cellStyle name="Финансовый 7 6 3 2" xfId="1881"/>
    <cellStyle name="Финансовый 7 6 3 3" xfId="2743"/>
    <cellStyle name="Финансовый 7 6 4" xfId="1879"/>
    <cellStyle name="Финансовый 7 6 5" xfId="2105"/>
    <cellStyle name="Финансовый 7 7" xfId="352"/>
    <cellStyle name="Финансовый 7 7 2" xfId="1882"/>
    <cellStyle name="Финансовый 7 7 3" xfId="2270"/>
    <cellStyle name="Финансовый 7 8" xfId="671"/>
    <cellStyle name="Финансовый 7 8 2" xfId="1883"/>
    <cellStyle name="Финансовый 7 8 3" xfId="2589"/>
    <cellStyle name="Финансовый 7 9" xfId="1854"/>
    <cellStyle name="Финансовый 70" xfId="197"/>
    <cellStyle name="Финансовый 70 2" xfId="516"/>
    <cellStyle name="Финансовый 70 2 2" xfId="1885"/>
    <cellStyle name="Финансовый 70 2 3" xfId="2434"/>
    <cellStyle name="Финансовый 70 3" xfId="835"/>
    <cellStyle name="Финансовый 70 3 2" xfId="1886"/>
    <cellStyle name="Финансовый 70 3 3" xfId="2753"/>
    <cellStyle name="Финансовый 70 4" xfId="1884"/>
    <cellStyle name="Финансовый 70 5" xfId="2115"/>
    <cellStyle name="Финансовый 71" xfId="200"/>
    <cellStyle name="Финансовый 71 2" xfId="519"/>
    <cellStyle name="Финансовый 71 2 2" xfId="1888"/>
    <cellStyle name="Финансовый 71 2 3" xfId="2437"/>
    <cellStyle name="Финансовый 71 3" xfId="838"/>
    <cellStyle name="Финансовый 71 3 2" xfId="1889"/>
    <cellStyle name="Финансовый 71 3 3" xfId="2756"/>
    <cellStyle name="Финансовый 71 4" xfId="1887"/>
    <cellStyle name="Финансовый 71 5" xfId="2118"/>
    <cellStyle name="Финансовый 72" xfId="201"/>
    <cellStyle name="Финансовый 72 2" xfId="520"/>
    <cellStyle name="Финансовый 72 2 2" xfId="1891"/>
    <cellStyle name="Финансовый 72 2 3" xfId="2438"/>
    <cellStyle name="Финансовый 72 3" xfId="839"/>
    <cellStyle name="Финансовый 72 3 2" xfId="1892"/>
    <cellStyle name="Финансовый 72 3 3" xfId="2757"/>
    <cellStyle name="Финансовый 72 4" xfId="1890"/>
    <cellStyle name="Финансовый 72 5" xfId="2119"/>
    <cellStyle name="Финансовый 73" xfId="202"/>
    <cellStyle name="Финансовый 73 2" xfId="521"/>
    <cellStyle name="Финансовый 73 2 2" xfId="1894"/>
    <cellStyle name="Финансовый 73 2 3" xfId="2439"/>
    <cellStyle name="Финансовый 73 3" xfId="840"/>
    <cellStyle name="Финансовый 73 3 2" xfId="1895"/>
    <cellStyle name="Финансовый 73 3 3" xfId="2758"/>
    <cellStyle name="Финансовый 73 4" xfId="1893"/>
    <cellStyle name="Финансовый 73 5" xfId="2120"/>
    <cellStyle name="Финансовый 74" xfId="203"/>
    <cellStyle name="Финансовый 74 2" xfId="522"/>
    <cellStyle name="Финансовый 74 2 2" xfId="1897"/>
    <cellStyle name="Финансовый 74 2 3" xfId="2440"/>
    <cellStyle name="Финансовый 74 3" xfId="841"/>
    <cellStyle name="Финансовый 74 3 2" xfId="1898"/>
    <cellStyle name="Финансовый 74 3 3" xfId="2759"/>
    <cellStyle name="Финансовый 74 4" xfId="1896"/>
    <cellStyle name="Финансовый 74 5" xfId="2121"/>
    <cellStyle name="Финансовый 75" xfId="333"/>
    <cellStyle name="Финансовый 75 2" xfId="652"/>
    <cellStyle name="Финансовый 75 2 2" xfId="1900"/>
    <cellStyle name="Финансовый 75 2 3" xfId="2570"/>
    <cellStyle name="Финансовый 75 3" xfId="971"/>
    <cellStyle name="Финансовый 75 3 2" xfId="1901"/>
    <cellStyle name="Финансовый 75 3 3" xfId="2889"/>
    <cellStyle name="Финансовый 75 4" xfId="1899"/>
    <cellStyle name="Финансовый 75 5" xfId="2251"/>
    <cellStyle name="Финансовый 76" xfId="342"/>
    <cellStyle name="Финансовый 76 2" xfId="1902"/>
    <cellStyle name="Финансовый 76 3" xfId="2260"/>
    <cellStyle name="Финансовый 77" xfId="661"/>
    <cellStyle name="Финансовый 77 2" xfId="1903"/>
    <cellStyle name="Финансовый 77 3" xfId="2579"/>
    <cellStyle name="Финансовый 78" xfId="983"/>
    <cellStyle name="Финансовый 79" xfId="981"/>
    <cellStyle name="Финансовый 8" xfId="32"/>
    <cellStyle name="Финансовый 8 10" xfId="1950"/>
    <cellStyle name="Финансовый 8 2" xfId="77"/>
    <cellStyle name="Финансовый 8 2 2" xfId="238"/>
    <cellStyle name="Финансовый 8 2 2 2" xfId="557"/>
    <cellStyle name="Финансовый 8 2 2 2 2" xfId="1907"/>
    <cellStyle name="Финансовый 8 2 2 2 3" xfId="2475"/>
    <cellStyle name="Финансовый 8 2 2 3" xfId="876"/>
    <cellStyle name="Финансовый 8 2 2 3 2" xfId="1908"/>
    <cellStyle name="Финансовый 8 2 2 3 3" xfId="2794"/>
    <cellStyle name="Финансовый 8 2 2 4" xfId="1906"/>
    <cellStyle name="Финансовый 8 2 2 5" xfId="2156"/>
    <cellStyle name="Финансовый 8 2 3" xfId="396"/>
    <cellStyle name="Финансовый 8 2 3 2" xfId="1909"/>
    <cellStyle name="Финансовый 8 2 3 3" xfId="2314"/>
    <cellStyle name="Финансовый 8 2 4" xfId="715"/>
    <cellStyle name="Финансовый 8 2 4 2" xfId="1910"/>
    <cellStyle name="Финансовый 8 2 4 3" xfId="2633"/>
    <cellStyle name="Финансовый 8 2 5" xfId="1905"/>
    <cellStyle name="Финансовый 8 2 6" xfId="1995"/>
    <cellStyle name="Финансовый 8 3" xfId="57"/>
    <cellStyle name="Финансовый 8 3 2" xfId="218"/>
    <cellStyle name="Финансовый 8 3 2 2" xfId="537"/>
    <cellStyle name="Финансовый 8 3 2 2 2" xfId="1913"/>
    <cellStyle name="Финансовый 8 3 2 2 3" xfId="2455"/>
    <cellStyle name="Финансовый 8 3 2 3" xfId="856"/>
    <cellStyle name="Финансовый 8 3 2 3 2" xfId="1914"/>
    <cellStyle name="Финансовый 8 3 2 3 3" xfId="2774"/>
    <cellStyle name="Финансовый 8 3 2 4" xfId="1912"/>
    <cellStyle name="Финансовый 8 3 2 5" xfId="2136"/>
    <cellStyle name="Финансовый 8 3 3" xfId="376"/>
    <cellStyle name="Финансовый 8 3 3 2" xfId="1915"/>
    <cellStyle name="Финансовый 8 3 3 3" xfId="2294"/>
    <cellStyle name="Финансовый 8 3 4" xfId="695"/>
    <cellStyle name="Финансовый 8 3 4 2" xfId="1916"/>
    <cellStyle name="Финансовый 8 3 4 3" xfId="2613"/>
    <cellStyle name="Финансовый 8 3 5" xfId="1911"/>
    <cellStyle name="Финансовый 8 3 6" xfId="1975"/>
    <cellStyle name="Финансовый 8 4" xfId="108"/>
    <cellStyle name="Финансовый 8 4 2" xfId="269"/>
    <cellStyle name="Финансовый 8 4 2 2" xfId="588"/>
    <cellStyle name="Финансовый 8 4 2 2 2" xfId="1919"/>
    <cellStyle name="Финансовый 8 4 2 2 3" xfId="2506"/>
    <cellStyle name="Финансовый 8 4 2 3" xfId="907"/>
    <cellStyle name="Финансовый 8 4 2 3 2" xfId="1920"/>
    <cellStyle name="Финансовый 8 4 2 3 3" xfId="2825"/>
    <cellStyle name="Финансовый 8 4 2 4" xfId="1918"/>
    <cellStyle name="Финансовый 8 4 2 5" xfId="2187"/>
    <cellStyle name="Финансовый 8 4 3" xfId="427"/>
    <cellStyle name="Финансовый 8 4 3 2" xfId="1921"/>
    <cellStyle name="Финансовый 8 4 3 3" xfId="2345"/>
    <cellStyle name="Финансовый 8 4 4" xfId="746"/>
    <cellStyle name="Финансовый 8 4 4 2" xfId="1922"/>
    <cellStyle name="Финансовый 8 4 4 3" xfId="2664"/>
    <cellStyle name="Финансовый 8 4 5" xfId="1917"/>
    <cellStyle name="Финансовый 8 4 6" xfId="2026"/>
    <cellStyle name="Финансовый 8 5" xfId="139"/>
    <cellStyle name="Финансовый 8 5 2" xfId="300"/>
    <cellStyle name="Финансовый 8 5 2 2" xfId="619"/>
    <cellStyle name="Финансовый 8 5 2 2 2" xfId="1925"/>
    <cellStyle name="Финансовый 8 5 2 2 3" xfId="2537"/>
    <cellStyle name="Финансовый 8 5 2 3" xfId="938"/>
    <cellStyle name="Финансовый 8 5 2 3 2" xfId="1926"/>
    <cellStyle name="Финансовый 8 5 2 3 3" xfId="2856"/>
    <cellStyle name="Финансовый 8 5 2 4" xfId="1924"/>
    <cellStyle name="Финансовый 8 5 2 5" xfId="2218"/>
    <cellStyle name="Финансовый 8 5 3" xfId="458"/>
    <cellStyle name="Финансовый 8 5 3 2" xfId="1927"/>
    <cellStyle name="Финансовый 8 5 3 3" xfId="2376"/>
    <cellStyle name="Финансовый 8 5 4" xfId="777"/>
    <cellStyle name="Финансовый 8 5 4 2" xfId="1928"/>
    <cellStyle name="Финансовый 8 5 4 3" xfId="2695"/>
    <cellStyle name="Финансовый 8 5 5" xfId="1923"/>
    <cellStyle name="Финансовый 8 5 6" xfId="2057"/>
    <cellStyle name="Финансовый 8 6" xfId="186"/>
    <cellStyle name="Финансовый 8 6 2" xfId="505"/>
    <cellStyle name="Финансовый 8 6 2 2" xfId="1930"/>
    <cellStyle name="Финансовый 8 6 2 3" xfId="2423"/>
    <cellStyle name="Финансовый 8 6 3" xfId="824"/>
    <cellStyle name="Финансовый 8 6 3 2" xfId="1931"/>
    <cellStyle name="Финансовый 8 6 3 3" xfId="2742"/>
    <cellStyle name="Финансовый 8 6 4" xfId="1929"/>
    <cellStyle name="Финансовый 8 6 5" xfId="2104"/>
    <cellStyle name="Финансовый 8 7" xfId="351"/>
    <cellStyle name="Финансовый 8 7 2" xfId="1932"/>
    <cellStyle name="Финансовый 8 7 3" xfId="2269"/>
    <cellStyle name="Финансовый 8 8" xfId="670"/>
    <cellStyle name="Финансовый 8 8 2" xfId="1933"/>
    <cellStyle name="Финансовый 8 8 3" xfId="2588"/>
    <cellStyle name="Финансовый 8 9" xfId="1904"/>
    <cellStyle name="Финансовый 80" xfId="1940"/>
    <cellStyle name="Финансовый 81" xfId="982"/>
    <cellStyle name="Финансовый 82" xfId="1941"/>
    <cellStyle name="Финансовый 9" xfId="68"/>
    <cellStyle name="Финансовый 9 2" xfId="229"/>
    <cellStyle name="Финансовый 9 2 2" xfId="548"/>
    <cellStyle name="Финансовый 9 2 2 2" xfId="1936"/>
    <cellStyle name="Финансовый 9 2 2 3" xfId="2466"/>
    <cellStyle name="Финансовый 9 2 3" xfId="867"/>
    <cellStyle name="Финансовый 9 2 3 2" xfId="1937"/>
    <cellStyle name="Финансовый 9 2 3 3" xfId="2785"/>
    <cellStyle name="Финансовый 9 2 4" xfId="1935"/>
    <cellStyle name="Финансовый 9 2 5" xfId="2147"/>
    <cellStyle name="Финансовый 9 3" xfId="387"/>
    <cellStyle name="Финансовый 9 3 2" xfId="1938"/>
    <cellStyle name="Финансовый 9 3 3" xfId="2305"/>
    <cellStyle name="Финансовый 9 4" xfId="706"/>
    <cellStyle name="Финансовый 9 4 2" xfId="1939"/>
    <cellStyle name="Финансовый 9 4 3" xfId="2624"/>
    <cellStyle name="Финансовый 9 5" xfId="1934"/>
    <cellStyle name="Финансовый 9 6" xfId="19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Telegram%20Desktop/&#1057;&#1080;&#1088;&#1076;&#1072;&#1088;&#1105;%20&#1074;&#1080;&#1083;&#1086;&#1103;&#1090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ндлик"/>
      <sheetName val="Буш вакт"/>
      <sheetName val="Свод№1"/>
      <sheetName val="Свод№2"/>
      <sheetName val="Свод№3"/>
      <sheetName val="Свод№4."/>
      <sheetName val="Свод№5"/>
    </sheetNames>
    <sheetDataSet>
      <sheetData sheetId="0">
        <row r="131">
          <cell r="BS131">
            <v>583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27"/>
  <sheetViews>
    <sheetView topLeftCell="A4" zoomScale="40" zoomScaleNormal="40" zoomScaleSheetLayoutView="40" zoomScalePageLayoutView="10" workbookViewId="0">
      <pane xSplit="3" ySplit="5" topLeftCell="AI68" activePane="bottomRight" state="frozen"/>
      <selection activeCell="A4" sqref="A4"/>
      <selection pane="topRight" activeCell="D4" sqref="D4"/>
      <selection pane="bottomLeft" activeCell="A9" sqref="A9"/>
      <selection pane="bottomRight" activeCell="AQ72" sqref="AQ72:AR72"/>
    </sheetView>
  </sheetViews>
  <sheetFormatPr defaultRowHeight="15" x14ac:dyDescent="0.25"/>
  <cols>
    <col min="1" max="1" width="16.140625" style="69" customWidth="1"/>
    <col min="2" max="2" width="44.140625" style="69" customWidth="1"/>
    <col min="3" max="3" width="23.85546875" style="69" customWidth="1"/>
    <col min="4" max="4" width="28.28515625" style="69" customWidth="1"/>
    <col min="5" max="5" width="27.7109375" style="69" customWidth="1"/>
    <col min="6" max="6" width="29.85546875" style="69" customWidth="1"/>
    <col min="7" max="7" width="25.7109375" style="69" customWidth="1"/>
    <col min="8" max="8" width="26.42578125" style="69" customWidth="1"/>
    <col min="9" max="9" width="31.85546875" style="69" customWidth="1"/>
    <col min="10" max="11" width="18.85546875" style="69" customWidth="1"/>
    <col min="12" max="12" width="22.42578125" style="69" customWidth="1"/>
    <col min="13" max="13" width="35" style="69" customWidth="1"/>
    <col min="14" max="14" width="28.7109375" style="69" customWidth="1"/>
    <col min="15" max="15" width="28.28515625" style="69" customWidth="1"/>
    <col min="16" max="17" width="20.85546875" style="69" hidden="1" customWidth="1"/>
    <col min="18" max="18" width="19.140625" style="69" customWidth="1"/>
    <col min="19" max="20" width="24.140625" style="69" customWidth="1"/>
    <col min="21" max="21" width="22.42578125" style="69" customWidth="1"/>
    <col min="22" max="22" width="23.140625" style="69" customWidth="1"/>
    <col min="23" max="23" width="22.5703125" style="69" customWidth="1"/>
    <col min="24" max="25" width="17.85546875" style="69" customWidth="1"/>
    <col min="26" max="26" width="29" style="69" customWidth="1"/>
    <col min="27" max="27" width="26.140625" style="69" customWidth="1"/>
    <col min="28" max="28" width="23.7109375" style="69" customWidth="1"/>
    <col min="29" max="29" width="14" style="69" customWidth="1"/>
    <col min="30" max="30" width="16.140625" style="69" customWidth="1"/>
    <col min="31" max="31" width="15.7109375" style="69" customWidth="1"/>
    <col min="32" max="32" width="16.28515625" style="69" customWidth="1"/>
    <col min="33" max="33" width="18.5703125" style="69" customWidth="1"/>
    <col min="34" max="34" width="26.85546875" style="69" customWidth="1"/>
    <col min="35" max="36" width="29.85546875" style="69" customWidth="1"/>
    <col min="37" max="38" width="25.7109375" style="69" customWidth="1"/>
    <col min="39" max="41" width="18.85546875" style="69" customWidth="1"/>
    <col min="42" max="44" width="19.28515625" style="69" customWidth="1"/>
    <col min="45" max="52" width="18.85546875" style="69" customWidth="1"/>
    <col min="53" max="55" width="20.7109375" style="69" customWidth="1"/>
    <col min="56" max="58" width="21.140625" style="69" customWidth="1"/>
    <col min="59" max="60" width="28.28515625" style="69" customWidth="1"/>
    <col min="61" max="62" width="23.5703125" style="69" customWidth="1"/>
    <col min="63" max="66" width="20.85546875" style="69" customWidth="1"/>
    <col min="67" max="69" width="22.28515625" style="69" customWidth="1"/>
    <col min="70" max="70" width="14.5703125" style="69" customWidth="1"/>
    <col min="71" max="71" width="18.5703125" style="69" customWidth="1"/>
    <col min="72" max="72" width="18.140625" style="69" customWidth="1"/>
    <col min="73" max="73" width="20.7109375" style="69" customWidth="1"/>
    <col min="74" max="74" width="23.5703125" style="69" customWidth="1"/>
    <col min="75" max="75" width="19.5703125" style="69" customWidth="1"/>
    <col min="76" max="76" width="24" style="69" customWidth="1"/>
    <col min="77" max="77" width="23.85546875" style="69" customWidth="1"/>
    <col min="78" max="78" width="16" style="69" customWidth="1"/>
    <col min="79" max="81" width="19.7109375" style="69" customWidth="1"/>
    <col min="82" max="82" width="14.28515625" style="69" customWidth="1"/>
    <col min="83" max="83" width="21.28515625" style="69" customWidth="1"/>
    <col min="84" max="84" width="20.140625" style="69" customWidth="1"/>
    <col min="85" max="85" width="26.140625" style="69" customWidth="1"/>
    <col min="86" max="86" width="23.7109375" style="69" customWidth="1"/>
    <col min="87" max="16384" width="9.140625" style="69"/>
  </cols>
  <sheetData>
    <row r="1" spans="1:86" ht="94.5" hidden="1" customHeight="1" x14ac:dyDescent="0.25">
      <c r="A1" s="67"/>
      <c r="B1" s="318" t="s">
        <v>109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68"/>
      <c r="AD1" s="68"/>
      <c r="AE1" s="68"/>
      <c r="AF1" s="68"/>
      <c r="AG1" s="68"/>
      <c r="AH1" s="8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</row>
    <row r="2" spans="1:86" ht="26.25" hidden="1" x14ac:dyDescent="0.4">
      <c r="A2" s="67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319" t="s">
        <v>105</v>
      </c>
      <c r="AA2" s="319"/>
      <c r="AB2" s="319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</row>
    <row r="3" spans="1:86" ht="56.25" hidden="1" customHeight="1" x14ac:dyDescent="0.25">
      <c r="A3" s="320" t="s">
        <v>0</v>
      </c>
      <c r="B3" s="306" t="s">
        <v>25</v>
      </c>
      <c r="C3" s="306" t="s">
        <v>50</v>
      </c>
      <c r="D3" s="71"/>
      <c r="E3" s="306" t="s">
        <v>55</v>
      </c>
      <c r="F3" s="306" t="s">
        <v>56</v>
      </c>
      <c r="G3" s="321" t="s">
        <v>90</v>
      </c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3" t="s">
        <v>26</v>
      </c>
      <c r="AD3" s="323"/>
      <c r="AE3" s="323"/>
      <c r="AF3" s="323"/>
      <c r="AG3" s="323"/>
      <c r="AH3" s="82"/>
      <c r="AI3" s="324" t="s">
        <v>64</v>
      </c>
      <c r="AJ3" s="324" t="s">
        <v>78</v>
      </c>
      <c r="AK3" s="323" t="s">
        <v>8</v>
      </c>
      <c r="AL3" s="323"/>
      <c r="AM3" s="323"/>
      <c r="AN3" s="323"/>
      <c r="AO3" s="323"/>
      <c r="AP3" s="323"/>
      <c r="AQ3" s="323"/>
      <c r="AR3" s="323"/>
      <c r="AS3" s="323"/>
      <c r="AT3" s="323"/>
      <c r="AU3" s="323"/>
      <c r="AV3" s="323"/>
      <c r="AW3" s="323"/>
      <c r="AX3" s="323"/>
      <c r="AY3" s="323"/>
      <c r="AZ3" s="323"/>
      <c r="BA3" s="323"/>
      <c r="BB3" s="323"/>
      <c r="BC3" s="323"/>
      <c r="BD3" s="323"/>
      <c r="BE3" s="323"/>
      <c r="BF3" s="323"/>
      <c r="BG3" s="323"/>
      <c r="BH3" s="323"/>
      <c r="BI3" s="323"/>
      <c r="BJ3" s="323"/>
      <c r="BK3" s="323"/>
      <c r="BL3" s="323"/>
      <c r="BM3" s="323"/>
      <c r="BN3" s="323"/>
      <c r="BO3" s="323"/>
      <c r="BP3" s="323"/>
      <c r="BQ3" s="323"/>
      <c r="BR3" s="323"/>
      <c r="BS3" s="323"/>
      <c r="BT3" s="323"/>
      <c r="BU3" s="323"/>
      <c r="BV3" s="323"/>
      <c r="BW3" s="323"/>
      <c r="BX3" s="323"/>
      <c r="BY3" s="323"/>
      <c r="BZ3" s="323"/>
      <c r="CA3" s="323"/>
      <c r="CB3" s="323"/>
      <c r="CC3" s="323"/>
      <c r="CD3" s="323"/>
      <c r="CE3" s="323"/>
      <c r="CF3" s="323"/>
      <c r="CG3" s="323"/>
      <c r="CH3" s="323"/>
    </row>
    <row r="4" spans="1:86" ht="89.25" customHeight="1" x14ac:dyDescent="0.25">
      <c r="A4" s="320"/>
      <c r="B4" s="306"/>
      <c r="C4" s="306"/>
      <c r="D4" s="310" t="s">
        <v>405</v>
      </c>
      <c r="E4" s="306"/>
      <c r="F4" s="306"/>
      <c r="G4" s="306" t="s">
        <v>57</v>
      </c>
      <c r="H4" s="306" t="s">
        <v>9</v>
      </c>
      <c r="I4" s="306"/>
      <c r="J4" s="306"/>
      <c r="K4" s="306" t="s">
        <v>126</v>
      </c>
      <c r="L4" s="306"/>
      <c r="M4" s="306" t="s">
        <v>413</v>
      </c>
      <c r="N4" s="306" t="s">
        <v>58</v>
      </c>
      <c r="O4" s="306" t="s">
        <v>59</v>
      </c>
      <c r="P4" s="306" t="s">
        <v>32</v>
      </c>
      <c r="Q4" s="306"/>
      <c r="R4" s="307" t="s">
        <v>61</v>
      </c>
      <c r="S4" s="308"/>
      <c r="T4" s="309"/>
      <c r="U4" s="306" t="s">
        <v>6</v>
      </c>
      <c r="V4" s="306"/>
      <c r="W4" s="306" t="s">
        <v>7</v>
      </c>
      <c r="X4" s="306" t="s">
        <v>62</v>
      </c>
      <c r="Y4" s="306"/>
      <c r="Z4" s="306"/>
      <c r="AA4" s="306" t="s">
        <v>368</v>
      </c>
      <c r="AB4" s="72" t="s">
        <v>41</v>
      </c>
      <c r="AC4" s="324" t="s">
        <v>4</v>
      </c>
      <c r="AD4" s="324"/>
      <c r="AE4" s="324" t="s">
        <v>27</v>
      </c>
      <c r="AF4" s="324" t="s">
        <v>3</v>
      </c>
      <c r="AG4" s="324" t="s">
        <v>5</v>
      </c>
      <c r="AH4" s="324" t="s">
        <v>418</v>
      </c>
      <c r="AI4" s="324"/>
      <c r="AJ4" s="324"/>
      <c r="AK4" s="324" t="s">
        <v>65</v>
      </c>
      <c r="AL4" s="324" t="s">
        <v>67</v>
      </c>
      <c r="AM4" s="324" t="s">
        <v>9</v>
      </c>
      <c r="AN4" s="324"/>
      <c r="AO4" s="324"/>
      <c r="AP4" s="324"/>
      <c r="AQ4" s="324"/>
      <c r="AR4" s="324"/>
      <c r="AS4" s="324"/>
      <c r="AT4" s="324"/>
      <c r="AU4" s="324"/>
      <c r="AV4" s="324" t="s">
        <v>73</v>
      </c>
      <c r="AW4" s="324"/>
      <c r="AX4" s="324"/>
      <c r="AY4" s="324"/>
      <c r="AZ4" s="324"/>
      <c r="BA4" s="324" t="s">
        <v>74</v>
      </c>
      <c r="BB4" s="324"/>
      <c r="BC4" s="324"/>
      <c r="BD4" s="324" t="s">
        <v>79</v>
      </c>
      <c r="BE4" s="324"/>
      <c r="BF4" s="324"/>
      <c r="BG4" s="324" t="s">
        <v>59</v>
      </c>
      <c r="BH4" s="324" t="s">
        <v>77</v>
      </c>
      <c r="BI4" s="324" t="s">
        <v>32</v>
      </c>
      <c r="BJ4" s="324"/>
      <c r="BK4" s="324"/>
      <c r="BL4" s="324"/>
      <c r="BM4" s="324"/>
      <c r="BN4" s="324"/>
      <c r="BO4" s="324" t="s">
        <v>80</v>
      </c>
      <c r="BP4" s="324"/>
      <c r="BQ4" s="324"/>
      <c r="BR4" s="324" t="s">
        <v>82</v>
      </c>
      <c r="BS4" s="324"/>
      <c r="BT4" s="324"/>
      <c r="BU4" s="324"/>
      <c r="BV4" s="324"/>
      <c r="BW4" s="324" t="s">
        <v>83</v>
      </c>
      <c r="BX4" s="324"/>
      <c r="BY4" s="324"/>
      <c r="BZ4" s="324"/>
      <c r="CA4" s="324"/>
      <c r="CB4" s="328" t="s">
        <v>7</v>
      </c>
      <c r="CC4" s="329"/>
      <c r="CD4" s="324" t="s">
        <v>87</v>
      </c>
      <c r="CE4" s="324"/>
      <c r="CF4" s="324"/>
      <c r="CG4" s="324" t="s">
        <v>169</v>
      </c>
      <c r="CH4" s="73" t="s">
        <v>41</v>
      </c>
    </row>
    <row r="5" spans="1:86" ht="126" customHeight="1" x14ac:dyDescent="0.25">
      <c r="A5" s="320"/>
      <c r="B5" s="306"/>
      <c r="C5" s="306"/>
      <c r="D5" s="322"/>
      <c r="E5" s="306"/>
      <c r="F5" s="306"/>
      <c r="G5" s="306"/>
      <c r="H5" s="306" t="s">
        <v>51</v>
      </c>
      <c r="I5" s="306" t="s">
        <v>406</v>
      </c>
      <c r="J5" s="306" t="s">
        <v>54</v>
      </c>
      <c r="K5" s="306"/>
      <c r="L5" s="306"/>
      <c r="M5" s="306"/>
      <c r="N5" s="306"/>
      <c r="O5" s="306"/>
      <c r="P5" s="306" t="s">
        <v>60</v>
      </c>
      <c r="Q5" s="306" t="s">
        <v>168</v>
      </c>
      <c r="R5" s="306" t="s">
        <v>37</v>
      </c>
      <c r="S5" s="306" t="s">
        <v>38</v>
      </c>
      <c r="T5" s="310" t="s">
        <v>409</v>
      </c>
      <c r="U5" s="306" t="s">
        <v>37</v>
      </c>
      <c r="V5" s="306" t="s">
        <v>39</v>
      </c>
      <c r="W5" s="306"/>
      <c r="X5" s="306" t="s">
        <v>17</v>
      </c>
      <c r="Y5" s="306" t="s">
        <v>28</v>
      </c>
      <c r="Z5" s="306" t="s">
        <v>29</v>
      </c>
      <c r="AA5" s="306"/>
      <c r="AB5" s="306" t="s">
        <v>367</v>
      </c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 t="s">
        <v>66</v>
      </c>
      <c r="AN5" s="324"/>
      <c r="AO5" s="324"/>
      <c r="AP5" s="324" t="s">
        <v>407</v>
      </c>
      <c r="AQ5" s="324"/>
      <c r="AR5" s="324"/>
      <c r="AS5" s="324" t="s">
        <v>68</v>
      </c>
      <c r="AT5" s="324"/>
      <c r="AU5" s="324"/>
      <c r="AV5" s="324" t="s">
        <v>37</v>
      </c>
      <c r="AW5" s="324"/>
      <c r="AX5" s="324"/>
      <c r="AY5" s="324" t="s">
        <v>75</v>
      </c>
      <c r="AZ5" s="324"/>
      <c r="BA5" s="324"/>
      <c r="BB5" s="324"/>
      <c r="BC5" s="324"/>
      <c r="BD5" s="324"/>
      <c r="BE5" s="324"/>
      <c r="BF5" s="324"/>
      <c r="BG5" s="324"/>
      <c r="BH5" s="324"/>
      <c r="BI5" s="324" t="s">
        <v>76</v>
      </c>
      <c r="BJ5" s="324"/>
      <c r="BK5" s="324"/>
      <c r="BL5" s="324" t="s">
        <v>81</v>
      </c>
      <c r="BM5" s="324"/>
      <c r="BN5" s="324"/>
      <c r="BO5" s="324"/>
      <c r="BP5" s="324"/>
      <c r="BQ5" s="324"/>
      <c r="BR5" s="324" t="s">
        <v>37</v>
      </c>
      <c r="BS5" s="324"/>
      <c r="BT5" s="324"/>
      <c r="BU5" s="324" t="s">
        <v>38</v>
      </c>
      <c r="BV5" s="324"/>
      <c r="BW5" s="324" t="s">
        <v>37</v>
      </c>
      <c r="BX5" s="324"/>
      <c r="BY5" s="324"/>
      <c r="BZ5" s="324" t="s">
        <v>39</v>
      </c>
      <c r="CA5" s="324"/>
      <c r="CB5" s="330"/>
      <c r="CC5" s="331"/>
      <c r="CD5" s="324"/>
      <c r="CE5" s="324"/>
      <c r="CF5" s="324"/>
      <c r="CG5" s="324"/>
      <c r="CH5" s="324" t="s">
        <v>86</v>
      </c>
    </row>
    <row r="6" spans="1:86" ht="150" customHeight="1" x14ac:dyDescent="0.25">
      <c r="A6" s="320"/>
      <c r="B6" s="306"/>
      <c r="C6" s="306"/>
      <c r="D6" s="322"/>
      <c r="E6" s="306"/>
      <c r="F6" s="306"/>
      <c r="G6" s="306"/>
      <c r="H6" s="306"/>
      <c r="I6" s="306"/>
      <c r="J6" s="306"/>
      <c r="K6" s="71" t="s">
        <v>37</v>
      </c>
      <c r="L6" s="71" t="s">
        <v>52</v>
      </c>
      <c r="M6" s="306"/>
      <c r="N6" s="306"/>
      <c r="O6" s="306"/>
      <c r="P6" s="306"/>
      <c r="Q6" s="306"/>
      <c r="R6" s="306"/>
      <c r="S6" s="306"/>
      <c r="T6" s="311"/>
      <c r="U6" s="306"/>
      <c r="V6" s="306"/>
      <c r="W6" s="306"/>
      <c r="X6" s="306"/>
      <c r="Y6" s="306"/>
      <c r="Z6" s="306"/>
      <c r="AA6" s="306"/>
      <c r="AB6" s="306"/>
      <c r="AC6" s="325" t="s">
        <v>1</v>
      </c>
      <c r="AD6" s="325" t="s">
        <v>2</v>
      </c>
      <c r="AE6" s="324"/>
      <c r="AF6" s="324"/>
      <c r="AG6" s="324"/>
      <c r="AH6" s="324"/>
      <c r="AI6" s="324"/>
      <c r="AJ6" s="324"/>
      <c r="AK6" s="324"/>
      <c r="AL6" s="324"/>
      <c r="AM6" s="325" t="s">
        <v>1</v>
      </c>
      <c r="AN6" s="325" t="s">
        <v>103</v>
      </c>
      <c r="AO6" s="326" t="s">
        <v>104</v>
      </c>
      <c r="AP6" s="325" t="s">
        <v>1</v>
      </c>
      <c r="AQ6" s="325" t="s">
        <v>103</v>
      </c>
      <c r="AR6" s="326" t="s">
        <v>104</v>
      </c>
      <c r="AS6" s="325" t="s">
        <v>1</v>
      </c>
      <c r="AT6" s="325" t="s">
        <v>103</v>
      </c>
      <c r="AU6" s="326" t="s">
        <v>104</v>
      </c>
      <c r="AV6" s="325" t="s">
        <v>1</v>
      </c>
      <c r="AW6" s="325" t="s">
        <v>103</v>
      </c>
      <c r="AX6" s="326" t="s">
        <v>104</v>
      </c>
      <c r="AY6" s="325" t="s">
        <v>1</v>
      </c>
      <c r="AZ6" s="325" t="s">
        <v>103</v>
      </c>
      <c r="BA6" s="325" t="s">
        <v>1</v>
      </c>
      <c r="BB6" s="325" t="s">
        <v>103</v>
      </c>
      <c r="BC6" s="326" t="s">
        <v>104</v>
      </c>
      <c r="BD6" s="325" t="s">
        <v>1</v>
      </c>
      <c r="BE6" s="325" t="s">
        <v>103</v>
      </c>
      <c r="BF6" s="326" t="s">
        <v>104</v>
      </c>
      <c r="BG6" s="324"/>
      <c r="BH6" s="324"/>
      <c r="BI6" s="325" t="s">
        <v>1</v>
      </c>
      <c r="BJ6" s="325" t="s">
        <v>103</v>
      </c>
      <c r="BK6" s="326" t="s">
        <v>104</v>
      </c>
      <c r="BL6" s="325" t="s">
        <v>1</v>
      </c>
      <c r="BM6" s="325" t="s">
        <v>103</v>
      </c>
      <c r="BN6" s="326" t="s">
        <v>104</v>
      </c>
      <c r="BO6" s="325" t="s">
        <v>1</v>
      </c>
      <c r="BP6" s="325" t="s">
        <v>103</v>
      </c>
      <c r="BQ6" s="326" t="s">
        <v>104</v>
      </c>
      <c r="BR6" s="325" t="s">
        <v>1</v>
      </c>
      <c r="BS6" s="325" t="s">
        <v>103</v>
      </c>
      <c r="BT6" s="326" t="s">
        <v>104</v>
      </c>
      <c r="BU6" s="325" t="s">
        <v>1</v>
      </c>
      <c r="BV6" s="325" t="s">
        <v>103</v>
      </c>
      <c r="BW6" s="325" t="s">
        <v>1</v>
      </c>
      <c r="BX6" s="325" t="s">
        <v>103</v>
      </c>
      <c r="BY6" s="326" t="s">
        <v>104</v>
      </c>
      <c r="BZ6" s="325" t="s">
        <v>1</v>
      </c>
      <c r="CA6" s="325" t="s">
        <v>103</v>
      </c>
      <c r="CB6" s="332" t="s">
        <v>1</v>
      </c>
      <c r="CC6" s="332" t="s">
        <v>103</v>
      </c>
      <c r="CD6" s="334" t="s">
        <v>17</v>
      </c>
      <c r="CE6" s="334" t="s">
        <v>84</v>
      </c>
      <c r="CF6" s="334" t="s">
        <v>85</v>
      </c>
      <c r="CG6" s="324"/>
      <c r="CH6" s="324"/>
    </row>
    <row r="7" spans="1:86" ht="42" hidden="1" customHeight="1" x14ac:dyDescent="0.25">
      <c r="A7" s="320"/>
      <c r="B7" s="306"/>
      <c r="C7" s="306"/>
      <c r="D7" s="311"/>
      <c r="E7" s="306"/>
      <c r="F7" s="74" t="s">
        <v>91</v>
      </c>
      <c r="G7" s="327" t="s">
        <v>92</v>
      </c>
      <c r="H7" s="327"/>
      <c r="I7" s="327"/>
      <c r="J7" s="74" t="s">
        <v>93</v>
      </c>
      <c r="K7" s="327" t="s">
        <v>94</v>
      </c>
      <c r="L7" s="327"/>
      <c r="M7" s="74" t="s">
        <v>95</v>
      </c>
      <c r="N7" s="74" t="s">
        <v>96</v>
      </c>
      <c r="O7" s="327" t="s">
        <v>97</v>
      </c>
      <c r="P7" s="327"/>
      <c r="Q7" s="327"/>
      <c r="R7" s="312" t="s">
        <v>98</v>
      </c>
      <c r="S7" s="313"/>
      <c r="T7" s="314"/>
      <c r="U7" s="327" t="s">
        <v>99</v>
      </c>
      <c r="V7" s="327"/>
      <c r="W7" s="327" t="s">
        <v>100</v>
      </c>
      <c r="X7" s="327"/>
      <c r="Y7" s="327"/>
      <c r="Z7" s="327"/>
      <c r="AA7" s="74" t="s">
        <v>101</v>
      </c>
      <c r="AB7" s="74" t="s">
        <v>102</v>
      </c>
      <c r="AC7" s="325"/>
      <c r="AD7" s="325"/>
      <c r="AE7" s="324"/>
      <c r="AF7" s="324"/>
      <c r="AG7" s="324"/>
      <c r="AH7" s="324"/>
      <c r="AI7" s="324"/>
      <c r="AJ7" s="324"/>
      <c r="AK7" s="324"/>
      <c r="AL7" s="324"/>
      <c r="AM7" s="325"/>
      <c r="AN7" s="325"/>
      <c r="AO7" s="326"/>
      <c r="AP7" s="325"/>
      <c r="AQ7" s="325"/>
      <c r="AR7" s="326"/>
      <c r="AS7" s="325"/>
      <c r="AT7" s="325"/>
      <c r="AU7" s="326"/>
      <c r="AV7" s="325"/>
      <c r="AW7" s="325"/>
      <c r="AX7" s="326"/>
      <c r="AY7" s="325"/>
      <c r="AZ7" s="325"/>
      <c r="BA7" s="325"/>
      <c r="BB7" s="325"/>
      <c r="BC7" s="326"/>
      <c r="BD7" s="325"/>
      <c r="BE7" s="325"/>
      <c r="BF7" s="326"/>
      <c r="BG7" s="324"/>
      <c r="BH7" s="324"/>
      <c r="BI7" s="325"/>
      <c r="BJ7" s="325"/>
      <c r="BK7" s="326"/>
      <c r="BL7" s="325"/>
      <c r="BM7" s="325"/>
      <c r="BN7" s="326"/>
      <c r="BO7" s="325"/>
      <c r="BP7" s="325"/>
      <c r="BQ7" s="326"/>
      <c r="BR7" s="325"/>
      <c r="BS7" s="325"/>
      <c r="BT7" s="326"/>
      <c r="BU7" s="325"/>
      <c r="BV7" s="325"/>
      <c r="BW7" s="325"/>
      <c r="BX7" s="325"/>
      <c r="BY7" s="326"/>
      <c r="BZ7" s="325"/>
      <c r="CA7" s="325"/>
      <c r="CB7" s="333"/>
      <c r="CC7" s="333"/>
      <c r="CD7" s="334"/>
      <c r="CE7" s="334"/>
      <c r="CF7" s="334"/>
      <c r="CG7" s="324"/>
      <c r="CH7" s="324"/>
    </row>
    <row r="8" spans="1:86" ht="89.25" hidden="1" customHeight="1" x14ac:dyDescent="0.25">
      <c r="A8" s="337" t="s">
        <v>35</v>
      </c>
      <c r="B8" s="337"/>
      <c r="C8" s="337" t="s">
        <v>88</v>
      </c>
      <c r="D8" s="337"/>
      <c r="E8" s="337"/>
      <c r="F8" s="337"/>
      <c r="G8" s="315" t="s">
        <v>31</v>
      </c>
      <c r="H8" s="316"/>
      <c r="I8" s="75" t="s">
        <v>40</v>
      </c>
      <c r="J8" s="315" t="s">
        <v>31</v>
      </c>
      <c r="K8" s="316"/>
      <c r="L8" s="316"/>
      <c r="M8" s="77" t="s">
        <v>408</v>
      </c>
      <c r="N8" s="76" t="s">
        <v>53</v>
      </c>
      <c r="O8" s="315" t="s">
        <v>71</v>
      </c>
      <c r="P8" s="316"/>
      <c r="Q8" s="316"/>
      <c r="R8" s="315" t="s">
        <v>33</v>
      </c>
      <c r="S8" s="316"/>
      <c r="T8" s="317"/>
      <c r="U8" s="315" t="s">
        <v>34</v>
      </c>
      <c r="V8" s="317"/>
      <c r="W8" s="77"/>
      <c r="X8" s="315" t="s">
        <v>36</v>
      </c>
      <c r="Y8" s="316"/>
      <c r="Z8" s="317"/>
      <c r="AA8" s="315" t="s">
        <v>63</v>
      </c>
      <c r="AB8" s="317"/>
      <c r="AC8" s="315" t="s">
        <v>69</v>
      </c>
      <c r="AD8" s="316"/>
      <c r="AE8" s="316"/>
      <c r="AF8" s="316"/>
      <c r="AG8" s="316"/>
      <c r="AH8" s="316"/>
      <c r="AI8" s="316"/>
      <c r="AJ8" s="317"/>
      <c r="AK8" s="315" t="s">
        <v>31</v>
      </c>
      <c r="AL8" s="316"/>
      <c r="AM8" s="316"/>
      <c r="AN8" s="316"/>
      <c r="AO8" s="317"/>
      <c r="AP8" s="315" t="s">
        <v>40</v>
      </c>
      <c r="AQ8" s="316"/>
      <c r="AR8" s="316"/>
      <c r="AS8" s="315" t="s">
        <v>31</v>
      </c>
      <c r="AT8" s="316"/>
      <c r="AU8" s="316"/>
      <c r="AV8" s="316"/>
      <c r="AW8" s="316"/>
      <c r="AX8" s="316"/>
      <c r="AY8" s="316"/>
      <c r="AZ8" s="316"/>
      <c r="BA8" s="316"/>
      <c r="BB8" s="316"/>
      <c r="BC8" s="317"/>
      <c r="BD8" s="315" t="s">
        <v>70</v>
      </c>
      <c r="BE8" s="316"/>
      <c r="BF8" s="317"/>
      <c r="BG8" s="315" t="s">
        <v>71</v>
      </c>
      <c r="BH8" s="316"/>
      <c r="BI8" s="316"/>
      <c r="BJ8" s="316"/>
      <c r="BK8" s="316"/>
      <c r="BL8" s="316"/>
      <c r="BM8" s="316"/>
      <c r="BN8" s="316"/>
      <c r="BO8" s="316"/>
      <c r="BP8" s="316"/>
      <c r="BQ8" s="317"/>
      <c r="BR8" s="315" t="s">
        <v>33</v>
      </c>
      <c r="BS8" s="316"/>
      <c r="BT8" s="316"/>
      <c r="BU8" s="316"/>
      <c r="BV8" s="316"/>
      <c r="BW8" s="336" t="s">
        <v>34</v>
      </c>
      <c r="BX8" s="336"/>
      <c r="BY8" s="336"/>
      <c r="BZ8" s="336"/>
      <c r="CA8" s="336"/>
      <c r="CB8" s="315" t="s">
        <v>49</v>
      </c>
      <c r="CC8" s="317"/>
      <c r="CD8" s="315" t="s">
        <v>36</v>
      </c>
      <c r="CE8" s="316"/>
      <c r="CF8" s="317"/>
      <c r="CG8" s="315" t="s">
        <v>63</v>
      </c>
      <c r="CH8" s="317"/>
    </row>
    <row r="9" spans="1:86" s="89" customFormat="1" ht="74.25" customHeight="1" x14ac:dyDescent="0.5">
      <c r="A9" s="335" t="s">
        <v>112</v>
      </c>
      <c r="B9" s="335"/>
      <c r="C9" s="135">
        <f>+AD9+AE9+AF9+AG9</f>
        <v>779</v>
      </c>
      <c r="D9" s="135">
        <v>120000</v>
      </c>
      <c r="E9" s="135">
        <f>SUM(E10:E26)</f>
        <v>47050</v>
      </c>
      <c r="F9" s="135">
        <f>+G9+K9+N9+O9+M9+R9+U9</f>
        <v>30313</v>
      </c>
      <c r="G9" s="135">
        <f>+H9+I9+J9</f>
        <v>3719</v>
      </c>
      <c r="H9" s="135">
        <f t="shared" ref="H9:AB9" si="0">SUM(H10:H26)</f>
        <v>2562</v>
      </c>
      <c r="I9" s="135">
        <f t="shared" si="0"/>
        <v>420</v>
      </c>
      <c r="J9" s="135">
        <f t="shared" si="0"/>
        <v>737</v>
      </c>
      <c r="K9" s="135">
        <f t="shared" si="0"/>
        <v>96</v>
      </c>
      <c r="L9" s="135">
        <f t="shared" si="0"/>
        <v>444.07</v>
      </c>
      <c r="M9" s="135">
        <v>952</v>
      </c>
      <c r="N9" s="135">
        <f>SUM(N10:N26)</f>
        <v>150</v>
      </c>
      <c r="O9" s="135">
        <f>+P9+Q9</f>
        <v>1243</v>
      </c>
      <c r="P9" s="135">
        <f t="shared" si="0"/>
        <v>867</v>
      </c>
      <c r="Q9" s="135">
        <f t="shared" si="0"/>
        <v>376</v>
      </c>
      <c r="R9" s="135">
        <f t="shared" ref="R9:S9" si="1">SUM(R10:R26)</f>
        <v>661</v>
      </c>
      <c r="S9" s="135">
        <f t="shared" si="1"/>
        <v>20000.018866530379</v>
      </c>
      <c r="T9" s="135">
        <v>561</v>
      </c>
      <c r="U9" s="135">
        <f t="shared" ref="U9:W9" si="2">SUM(U10:U26)</f>
        <v>23492</v>
      </c>
      <c r="V9" s="135">
        <f t="shared" si="2"/>
        <v>27558</v>
      </c>
      <c r="W9" s="135">
        <f t="shared" si="2"/>
        <v>31</v>
      </c>
      <c r="X9" s="135">
        <f t="shared" si="0"/>
        <v>0</v>
      </c>
      <c r="Y9" s="135">
        <f t="shared" si="0"/>
        <v>0</v>
      </c>
      <c r="Z9" s="135">
        <v>255</v>
      </c>
      <c r="AA9" s="135">
        <f t="shared" si="0"/>
        <v>3000</v>
      </c>
      <c r="AB9" s="135">
        <f t="shared" si="0"/>
        <v>485</v>
      </c>
      <c r="AC9" s="135">
        <f>SUM(AC10:AC26)</f>
        <v>1</v>
      </c>
      <c r="AD9" s="135">
        <f>SUM(AD10:AD26)</f>
        <v>192</v>
      </c>
      <c r="AE9" s="135">
        <f>SUM(AE10:AE26)</f>
        <v>0</v>
      </c>
      <c r="AF9" s="135">
        <f>SUM(AF10:AF26)</f>
        <v>526</v>
      </c>
      <c r="AG9" s="135">
        <f>SUM(AG10:AG26)</f>
        <v>61</v>
      </c>
      <c r="AH9" s="135">
        <f t="shared" ref="AH9" si="3">SUM(AH10:AH26)</f>
        <v>0</v>
      </c>
      <c r="AI9" s="135">
        <f>SUM(AW9,BB9,BE9,BG9,BP9,BS9,BX9)</f>
        <v>21353</v>
      </c>
      <c r="AJ9" s="135">
        <f>SUM(AX9,BC9,BH9,BQ9,BT9,BY9,BF9+AL9)</f>
        <v>16614.599999999999</v>
      </c>
      <c r="AK9" s="135">
        <f>SUM(AN9,AQ9,AT9)</f>
        <v>2947</v>
      </c>
      <c r="AL9" s="135">
        <f>SUM(AO9,AR9,AU9)</f>
        <v>1869</v>
      </c>
      <c r="AM9" s="135">
        <f>SUM(AM10:AM26)</f>
        <v>22</v>
      </c>
      <c r="AN9" s="135">
        <f t="shared" ref="AN9:BF9" si="4">SUM(AN10:AN26)</f>
        <v>1842</v>
      </c>
      <c r="AO9" s="135">
        <f t="shared" si="4"/>
        <v>1546</v>
      </c>
      <c r="AP9" s="135">
        <f t="shared" si="4"/>
        <v>0</v>
      </c>
      <c r="AQ9" s="135">
        <f t="shared" si="4"/>
        <v>562</v>
      </c>
      <c r="AR9" s="135">
        <f t="shared" si="4"/>
        <v>18</v>
      </c>
      <c r="AS9" s="135">
        <f t="shared" si="4"/>
        <v>0</v>
      </c>
      <c r="AT9" s="135">
        <f t="shared" si="4"/>
        <v>543</v>
      </c>
      <c r="AU9" s="135">
        <f t="shared" si="4"/>
        <v>305</v>
      </c>
      <c r="AV9" s="135">
        <f t="shared" si="4"/>
        <v>11</v>
      </c>
      <c r="AW9" s="135">
        <f t="shared" si="4"/>
        <v>65</v>
      </c>
      <c r="AX9" s="135">
        <f t="shared" si="4"/>
        <v>44</v>
      </c>
      <c r="AY9" s="135">
        <f t="shared" si="4"/>
        <v>80.28</v>
      </c>
      <c r="AZ9" s="135">
        <f t="shared" si="4"/>
        <v>422.43</v>
      </c>
      <c r="BA9" s="135">
        <f t="shared" si="4"/>
        <v>0</v>
      </c>
      <c r="BB9" s="135">
        <f t="shared" si="4"/>
        <v>413</v>
      </c>
      <c r="BC9" s="135">
        <f t="shared" si="4"/>
        <v>400</v>
      </c>
      <c r="BD9" s="135">
        <f t="shared" si="4"/>
        <v>0</v>
      </c>
      <c r="BE9" s="135">
        <f t="shared" si="4"/>
        <v>72</v>
      </c>
      <c r="BF9" s="135">
        <f t="shared" si="4"/>
        <v>0</v>
      </c>
      <c r="BG9" s="135">
        <f>SUM(BJ9,BM9)</f>
        <v>1795</v>
      </c>
      <c r="BH9" s="135">
        <f>SUM(BK9,BN9)</f>
        <v>1143.0999999999999</v>
      </c>
      <c r="BI9" s="135">
        <f>SUM(BI10:BI26)</f>
        <v>182</v>
      </c>
      <c r="BJ9" s="135">
        <f t="shared" ref="BJ9:CH9" si="5">SUM(BJ10:BJ26)</f>
        <v>1322</v>
      </c>
      <c r="BK9" s="135">
        <f t="shared" si="5"/>
        <v>859.3</v>
      </c>
      <c r="BL9" s="135">
        <f t="shared" si="5"/>
        <v>5</v>
      </c>
      <c r="BM9" s="135">
        <f t="shared" si="5"/>
        <v>473</v>
      </c>
      <c r="BN9" s="135">
        <f t="shared" si="5"/>
        <v>283.8</v>
      </c>
      <c r="BO9" s="135">
        <f t="shared" si="5"/>
        <v>281</v>
      </c>
      <c r="BP9" s="135">
        <f t="shared" si="5"/>
        <v>741</v>
      </c>
      <c r="BQ9" s="135">
        <f t="shared" si="5"/>
        <v>741</v>
      </c>
      <c r="BR9" s="135">
        <f t="shared" si="5"/>
        <v>48</v>
      </c>
      <c r="BS9" s="135">
        <f t="shared" si="5"/>
        <v>572</v>
      </c>
      <c r="BT9" s="135">
        <f t="shared" si="5"/>
        <v>31</v>
      </c>
      <c r="BU9" s="135">
        <f t="shared" si="5"/>
        <v>1353.15</v>
      </c>
      <c r="BV9" s="135">
        <f t="shared" si="5"/>
        <v>17421.583500000001</v>
      </c>
      <c r="BW9" s="135">
        <f t="shared" si="5"/>
        <v>137</v>
      </c>
      <c r="BX9" s="135">
        <f t="shared" si="5"/>
        <v>17695</v>
      </c>
      <c r="BY9" s="135">
        <f t="shared" si="5"/>
        <v>12386.499999999996</v>
      </c>
      <c r="BZ9" s="135">
        <f t="shared" si="5"/>
        <v>83.95</v>
      </c>
      <c r="CA9" s="135">
        <f t="shared" si="5"/>
        <v>7901.8499999999995</v>
      </c>
      <c r="CB9" s="135">
        <f t="shared" si="5"/>
        <v>0</v>
      </c>
      <c r="CC9" s="135">
        <f t="shared" si="5"/>
        <v>14</v>
      </c>
      <c r="CD9" s="135">
        <f t="shared" si="5"/>
        <v>0</v>
      </c>
      <c r="CE9" s="135">
        <f t="shared" si="5"/>
        <v>0</v>
      </c>
      <c r="CF9" s="135">
        <f t="shared" si="5"/>
        <v>0</v>
      </c>
      <c r="CG9" s="135">
        <f t="shared" si="5"/>
        <v>4293.5770529199999</v>
      </c>
      <c r="CH9" s="135">
        <f t="shared" si="5"/>
        <v>0</v>
      </c>
    </row>
    <row r="10" spans="1:86" s="90" customFormat="1" ht="74.25" customHeight="1" x14ac:dyDescent="0.5">
      <c r="A10" s="112">
        <v>1</v>
      </c>
      <c r="B10" s="111" t="s">
        <v>151</v>
      </c>
      <c r="C10" s="114">
        <f>+AD10+AE10+AF10+AG10</f>
        <v>40</v>
      </c>
      <c r="D10" s="105">
        <v>14000</v>
      </c>
      <c r="E10" s="105">
        <v>3548</v>
      </c>
      <c r="F10" s="114">
        <f t="shared" ref="F10:F73" si="6">+G10+K10+N10+O10+M10+R10+U10</f>
        <v>800</v>
      </c>
      <c r="G10" s="114">
        <f t="shared" ref="G10:G26" si="7">+H10+I10+J10</f>
        <v>430</v>
      </c>
      <c r="H10" s="105">
        <v>250</v>
      </c>
      <c r="I10" s="105">
        <v>120</v>
      </c>
      <c r="J10" s="105">
        <v>60</v>
      </c>
      <c r="K10" s="105"/>
      <c r="L10" s="105"/>
      <c r="M10" s="105">
        <v>120</v>
      </c>
      <c r="N10" s="105">
        <v>5</v>
      </c>
      <c r="O10" s="105">
        <v>120</v>
      </c>
      <c r="P10" s="105">
        <v>90</v>
      </c>
      <c r="Q10" s="105">
        <v>30</v>
      </c>
      <c r="R10" s="105">
        <v>125</v>
      </c>
      <c r="S10" s="105">
        <v>3123</v>
      </c>
      <c r="T10" s="105">
        <v>80</v>
      </c>
      <c r="U10" s="105">
        <v>0</v>
      </c>
      <c r="V10" s="105">
        <v>0</v>
      </c>
      <c r="W10" s="105">
        <v>1</v>
      </c>
      <c r="X10" s="105">
        <v>0</v>
      </c>
      <c r="Y10" s="105">
        <v>0</v>
      </c>
      <c r="Z10" s="105"/>
      <c r="AA10" s="105">
        <v>510</v>
      </c>
      <c r="AB10" s="105">
        <v>30</v>
      </c>
      <c r="AC10" s="102"/>
      <c r="AD10" s="102">
        <v>4</v>
      </c>
      <c r="AE10" s="102">
        <v>0</v>
      </c>
      <c r="AF10" s="102">
        <v>28</v>
      </c>
      <c r="AG10" s="102">
        <v>8</v>
      </c>
      <c r="AH10" s="101"/>
      <c r="AI10" s="135">
        <f t="shared" ref="AI10:AI25" si="8">SUM(AW10,BB10,BE10,BG10,BP10,BS10,BX10)</f>
        <v>415</v>
      </c>
      <c r="AJ10" s="135">
        <f t="shared" ref="AJ10:AJ73" si="9">SUM(AX10,BC10,BH10,BQ10,BT10,BY10,BF10+AL10)</f>
        <v>592.65</v>
      </c>
      <c r="AK10" s="135">
        <f t="shared" ref="AK10:AK73" si="10">SUM(AN10,AQ10,AT10)</f>
        <v>420</v>
      </c>
      <c r="AL10" s="135">
        <f t="shared" ref="AL10:AL73" si="11">SUM(AO10,AR10,AU10)</f>
        <v>310</v>
      </c>
      <c r="AM10" s="100">
        <v>1</v>
      </c>
      <c r="AN10" s="100">
        <v>256</v>
      </c>
      <c r="AO10" s="100">
        <v>237</v>
      </c>
      <c r="AP10" s="106">
        <v>0</v>
      </c>
      <c r="AQ10" s="106">
        <v>75</v>
      </c>
      <c r="AR10" s="106">
        <v>0</v>
      </c>
      <c r="AS10" s="106"/>
      <c r="AT10" s="106">
        <v>89</v>
      </c>
      <c r="AU10" s="106">
        <v>73</v>
      </c>
      <c r="AV10" s="106"/>
      <c r="AW10" s="106">
        <v>0</v>
      </c>
      <c r="AX10" s="106">
        <v>0</v>
      </c>
      <c r="AY10" s="106">
        <v>0</v>
      </c>
      <c r="AZ10" s="106">
        <v>0</v>
      </c>
      <c r="BA10" s="106">
        <v>0</v>
      </c>
      <c r="BB10" s="106">
        <v>71</v>
      </c>
      <c r="BC10" s="106">
        <v>63</v>
      </c>
      <c r="BD10" s="106">
        <v>0</v>
      </c>
      <c r="BE10" s="106">
        <v>2</v>
      </c>
      <c r="BF10" s="106">
        <v>0</v>
      </c>
      <c r="BG10" s="135">
        <f t="shared" ref="BG10:BG73" si="12">SUM(BJ10,BM10)</f>
        <v>137</v>
      </c>
      <c r="BH10" s="135">
        <f t="shared" ref="BH10:BH73" si="13">SUM(BK10,BN10)</f>
        <v>87.65</v>
      </c>
      <c r="BI10" s="106">
        <v>0</v>
      </c>
      <c r="BJ10" s="106">
        <v>109</v>
      </c>
      <c r="BK10" s="106">
        <v>70.850000000000009</v>
      </c>
      <c r="BL10" s="106">
        <v>2</v>
      </c>
      <c r="BM10" s="106">
        <v>28</v>
      </c>
      <c r="BN10" s="106">
        <v>16.8</v>
      </c>
      <c r="BO10" s="106">
        <v>0</v>
      </c>
      <c r="BP10" s="106">
        <v>125</v>
      </c>
      <c r="BQ10" s="106">
        <v>125</v>
      </c>
      <c r="BR10" s="106">
        <v>2</v>
      </c>
      <c r="BS10" s="106">
        <v>80</v>
      </c>
      <c r="BT10" s="106">
        <v>7</v>
      </c>
      <c r="BU10" s="106">
        <v>22.1</v>
      </c>
      <c r="BV10" s="106">
        <v>2474.4945000000002</v>
      </c>
      <c r="BW10" s="106"/>
      <c r="BX10" s="106">
        <v>0</v>
      </c>
      <c r="BY10" s="106">
        <v>0</v>
      </c>
      <c r="BZ10" s="106"/>
      <c r="CA10" s="106">
        <v>0</v>
      </c>
      <c r="CB10" s="106">
        <v>0</v>
      </c>
      <c r="CC10" s="106">
        <v>0</v>
      </c>
      <c r="CD10" s="131">
        <v>0</v>
      </c>
      <c r="CE10" s="131">
        <v>0</v>
      </c>
      <c r="CF10" s="131">
        <v>0</v>
      </c>
      <c r="CG10" s="131">
        <v>993.48664744999996</v>
      </c>
      <c r="CH10" s="131">
        <v>0</v>
      </c>
    </row>
    <row r="11" spans="1:86" s="90" customFormat="1" ht="74.25" customHeight="1" x14ac:dyDescent="0.5">
      <c r="A11" s="112">
        <v>2</v>
      </c>
      <c r="B11" s="98" t="s">
        <v>152</v>
      </c>
      <c r="C11" s="114">
        <f t="shared" ref="C11:C73" si="14">+AD11+AE11+AF11+AG11</f>
        <v>48</v>
      </c>
      <c r="D11" s="105">
        <v>10500</v>
      </c>
      <c r="E11" s="105">
        <v>6753</v>
      </c>
      <c r="F11" s="114">
        <f t="shared" si="6"/>
        <v>8341</v>
      </c>
      <c r="G11" s="114">
        <f t="shared" si="7"/>
        <v>321</v>
      </c>
      <c r="H11" s="105">
        <v>229</v>
      </c>
      <c r="I11" s="105">
        <v>12</v>
      </c>
      <c r="J11" s="105">
        <v>80</v>
      </c>
      <c r="K11" s="105">
        <v>20</v>
      </c>
      <c r="L11" s="105">
        <v>44.6</v>
      </c>
      <c r="M11" s="105">
        <v>225</v>
      </c>
      <c r="N11" s="105">
        <v>3</v>
      </c>
      <c r="O11" s="105">
        <v>186</v>
      </c>
      <c r="P11" s="105">
        <v>170</v>
      </c>
      <c r="Q11" s="105">
        <v>16</v>
      </c>
      <c r="R11" s="105">
        <v>86</v>
      </c>
      <c r="S11" s="105">
        <v>1952</v>
      </c>
      <c r="T11" s="105">
        <v>95</v>
      </c>
      <c r="U11" s="105">
        <v>7500</v>
      </c>
      <c r="V11" s="105">
        <v>2000</v>
      </c>
      <c r="W11" s="105">
        <v>0</v>
      </c>
      <c r="X11" s="105">
        <v>0</v>
      </c>
      <c r="Y11" s="105">
        <v>0</v>
      </c>
      <c r="Z11" s="105"/>
      <c r="AA11" s="105">
        <v>318</v>
      </c>
      <c r="AB11" s="105">
        <v>50</v>
      </c>
      <c r="AC11" s="102"/>
      <c r="AD11" s="102">
        <v>18</v>
      </c>
      <c r="AE11" s="102">
        <v>0</v>
      </c>
      <c r="AF11" s="102">
        <v>23</v>
      </c>
      <c r="AG11" s="102">
        <v>7</v>
      </c>
      <c r="AH11" s="101"/>
      <c r="AI11" s="135">
        <f t="shared" si="8"/>
        <v>3225</v>
      </c>
      <c r="AJ11" s="135">
        <f t="shared" si="9"/>
        <v>2413.0500000000002</v>
      </c>
      <c r="AK11" s="135">
        <f t="shared" si="10"/>
        <v>185</v>
      </c>
      <c r="AL11" s="135">
        <f t="shared" si="11"/>
        <v>157</v>
      </c>
      <c r="AM11" s="100">
        <v>4</v>
      </c>
      <c r="AN11" s="100">
        <v>160</v>
      </c>
      <c r="AO11" s="100">
        <v>143</v>
      </c>
      <c r="AP11" s="106">
        <v>0</v>
      </c>
      <c r="AQ11" s="106">
        <v>11</v>
      </c>
      <c r="AR11" s="106">
        <v>0</v>
      </c>
      <c r="AS11" s="106"/>
      <c r="AT11" s="106">
        <v>14</v>
      </c>
      <c r="AU11" s="106">
        <v>14</v>
      </c>
      <c r="AV11" s="106">
        <v>2</v>
      </c>
      <c r="AW11" s="106">
        <v>7</v>
      </c>
      <c r="AX11" s="106">
        <v>2</v>
      </c>
      <c r="AY11" s="106">
        <v>13.38</v>
      </c>
      <c r="AZ11" s="106">
        <v>46.830000000000005</v>
      </c>
      <c r="BA11" s="106">
        <v>0</v>
      </c>
      <c r="BB11" s="106">
        <v>27</v>
      </c>
      <c r="BC11" s="106">
        <v>27</v>
      </c>
      <c r="BD11" s="106">
        <v>0</v>
      </c>
      <c r="BE11" s="106">
        <v>0</v>
      </c>
      <c r="BF11" s="106">
        <v>0</v>
      </c>
      <c r="BG11" s="135">
        <f t="shared" si="12"/>
        <v>154</v>
      </c>
      <c r="BH11" s="135">
        <f t="shared" si="13"/>
        <v>99.35</v>
      </c>
      <c r="BI11" s="106">
        <v>75</v>
      </c>
      <c r="BJ11" s="106">
        <v>139</v>
      </c>
      <c r="BK11" s="106">
        <v>90.35</v>
      </c>
      <c r="BL11" s="106">
        <v>0</v>
      </c>
      <c r="BM11" s="106">
        <v>15</v>
      </c>
      <c r="BN11" s="106">
        <v>9</v>
      </c>
      <c r="BO11" s="106">
        <v>77</v>
      </c>
      <c r="BP11" s="106">
        <v>82</v>
      </c>
      <c r="BQ11" s="106">
        <v>82</v>
      </c>
      <c r="BR11" s="106">
        <v>3</v>
      </c>
      <c r="BS11" s="106">
        <v>34</v>
      </c>
      <c r="BT11" s="106">
        <v>1</v>
      </c>
      <c r="BU11" s="106">
        <v>92.2</v>
      </c>
      <c r="BV11" s="106">
        <v>1320.116</v>
      </c>
      <c r="BW11" s="106"/>
      <c r="BX11" s="106">
        <v>2921</v>
      </c>
      <c r="BY11" s="106">
        <v>2044.7</v>
      </c>
      <c r="BZ11" s="106"/>
      <c r="CA11" s="106">
        <v>931.4</v>
      </c>
      <c r="CB11" s="106">
        <v>0</v>
      </c>
      <c r="CC11" s="106">
        <v>0</v>
      </c>
      <c r="CD11" s="131">
        <v>0</v>
      </c>
      <c r="CE11" s="131">
        <v>0</v>
      </c>
      <c r="CF11" s="131">
        <v>0</v>
      </c>
      <c r="CG11" s="131">
        <v>406.12642019999998</v>
      </c>
      <c r="CH11" s="131">
        <v>0</v>
      </c>
    </row>
    <row r="12" spans="1:86" s="90" customFormat="1" ht="74.25" customHeight="1" x14ac:dyDescent="0.5">
      <c r="A12" s="112">
        <v>3</v>
      </c>
      <c r="B12" s="108" t="s">
        <v>153</v>
      </c>
      <c r="C12" s="114">
        <f t="shared" si="14"/>
        <v>48</v>
      </c>
      <c r="D12" s="105">
        <v>9000</v>
      </c>
      <c r="E12" s="105">
        <v>7058</v>
      </c>
      <c r="F12" s="114">
        <f t="shared" si="6"/>
        <v>1685</v>
      </c>
      <c r="G12" s="114">
        <f t="shared" si="7"/>
        <v>608</v>
      </c>
      <c r="H12" s="105">
        <v>445</v>
      </c>
      <c r="I12" s="105">
        <v>83</v>
      </c>
      <c r="J12" s="105">
        <v>80</v>
      </c>
      <c r="K12" s="105">
        <v>0</v>
      </c>
      <c r="L12" s="105">
        <v>0</v>
      </c>
      <c r="M12" s="105">
        <v>73</v>
      </c>
      <c r="N12" s="105">
        <v>0</v>
      </c>
      <c r="O12" s="105">
        <v>140</v>
      </c>
      <c r="P12" s="105">
        <v>110</v>
      </c>
      <c r="Q12" s="105">
        <v>30</v>
      </c>
      <c r="R12" s="105">
        <v>109</v>
      </c>
      <c r="S12" s="105">
        <v>2184</v>
      </c>
      <c r="T12" s="105">
        <v>80</v>
      </c>
      <c r="U12" s="105">
        <v>755</v>
      </c>
      <c r="V12" s="105">
        <v>3000</v>
      </c>
      <c r="W12" s="105">
        <v>1</v>
      </c>
      <c r="X12" s="105">
        <v>0</v>
      </c>
      <c r="Y12" s="105">
        <v>0</v>
      </c>
      <c r="Z12" s="105"/>
      <c r="AA12" s="105">
        <v>304</v>
      </c>
      <c r="AB12" s="105">
        <v>25</v>
      </c>
      <c r="AC12" s="102"/>
      <c r="AD12" s="102">
        <v>17</v>
      </c>
      <c r="AE12" s="102">
        <v>0</v>
      </c>
      <c r="AF12" s="102">
        <v>31</v>
      </c>
      <c r="AG12" s="102">
        <v>0</v>
      </c>
      <c r="AH12" s="101"/>
      <c r="AI12" s="135">
        <f t="shared" si="8"/>
        <v>2148</v>
      </c>
      <c r="AJ12" s="135">
        <f t="shared" si="9"/>
        <v>1648.4499999999998</v>
      </c>
      <c r="AK12" s="135">
        <f t="shared" si="10"/>
        <v>204</v>
      </c>
      <c r="AL12" s="135">
        <f t="shared" si="11"/>
        <v>149</v>
      </c>
      <c r="AM12" s="100">
        <v>2</v>
      </c>
      <c r="AN12" s="100">
        <v>148</v>
      </c>
      <c r="AO12" s="100">
        <v>145</v>
      </c>
      <c r="AP12" s="106">
        <v>0</v>
      </c>
      <c r="AQ12" s="106">
        <v>51</v>
      </c>
      <c r="AR12" s="106">
        <v>0</v>
      </c>
      <c r="AS12" s="106"/>
      <c r="AT12" s="106">
        <v>5</v>
      </c>
      <c r="AU12" s="106">
        <v>4</v>
      </c>
      <c r="AV12" s="106"/>
      <c r="AW12" s="106">
        <v>0</v>
      </c>
      <c r="AX12" s="106">
        <v>0</v>
      </c>
      <c r="AY12" s="106">
        <v>0</v>
      </c>
      <c r="AZ12" s="106">
        <v>0</v>
      </c>
      <c r="BA12" s="106">
        <v>0</v>
      </c>
      <c r="BB12" s="106">
        <v>30</v>
      </c>
      <c r="BC12" s="106">
        <v>30</v>
      </c>
      <c r="BD12" s="106">
        <v>0</v>
      </c>
      <c r="BE12" s="106">
        <v>0</v>
      </c>
      <c r="BF12" s="106">
        <v>0</v>
      </c>
      <c r="BG12" s="135">
        <f t="shared" si="12"/>
        <v>190</v>
      </c>
      <c r="BH12" s="135">
        <f t="shared" si="13"/>
        <v>120.55000000000001</v>
      </c>
      <c r="BI12" s="106">
        <v>10</v>
      </c>
      <c r="BJ12" s="106">
        <v>131</v>
      </c>
      <c r="BK12" s="106">
        <v>85.15</v>
      </c>
      <c r="BL12" s="106">
        <v>0</v>
      </c>
      <c r="BM12" s="106">
        <v>59</v>
      </c>
      <c r="BN12" s="106">
        <v>35.4</v>
      </c>
      <c r="BO12" s="106">
        <v>0</v>
      </c>
      <c r="BP12" s="106">
        <v>34</v>
      </c>
      <c r="BQ12" s="106">
        <v>34</v>
      </c>
      <c r="BR12" s="106">
        <v>1</v>
      </c>
      <c r="BS12" s="106">
        <v>17</v>
      </c>
      <c r="BT12" s="106">
        <v>1</v>
      </c>
      <c r="BU12" s="106">
        <v>27</v>
      </c>
      <c r="BV12" s="106">
        <v>729.48</v>
      </c>
      <c r="BW12" s="106"/>
      <c r="BX12" s="106">
        <v>1877</v>
      </c>
      <c r="BY12" s="106">
        <v>1313.8999999999999</v>
      </c>
      <c r="BZ12" s="106"/>
      <c r="CA12" s="106">
        <v>414</v>
      </c>
      <c r="CB12" s="106">
        <v>0</v>
      </c>
      <c r="CC12" s="106">
        <v>7</v>
      </c>
      <c r="CD12" s="131">
        <v>0</v>
      </c>
      <c r="CE12" s="131">
        <v>0</v>
      </c>
      <c r="CF12" s="131">
        <v>0</v>
      </c>
      <c r="CG12" s="131">
        <v>385.16761717999998</v>
      </c>
      <c r="CH12" s="131">
        <v>0</v>
      </c>
    </row>
    <row r="13" spans="1:86" s="90" customFormat="1" ht="74.25" customHeight="1" x14ac:dyDescent="0.5">
      <c r="A13" s="112">
        <v>4</v>
      </c>
      <c r="B13" s="108" t="s">
        <v>154</v>
      </c>
      <c r="C13" s="114">
        <f t="shared" si="14"/>
        <v>30</v>
      </c>
      <c r="D13" s="105">
        <v>4000</v>
      </c>
      <c r="E13" s="105">
        <v>680</v>
      </c>
      <c r="F13" s="114">
        <f t="shared" si="6"/>
        <v>271</v>
      </c>
      <c r="G13" s="114">
        <f t="shared" si="7"/>
        <v>80</v>
      </c>
      <c r="H13" s="105">
        <v>40</v>
      </c>
      <c r="I13" s="105">
        <v>20</v>
      </c>
      <c r="J13" s="105">
        <v>20</v>
      </c>
      <c r="K13" s="105">
        <v>4</v>
      </c>
      <c r="L13" s="105">
        <v>10</v>
      </c>
      <c r="M13" s="105">
        <v>40</v>
      </c>
      <c r="N13" s="105">
        <v>0</v>
      </c>
      <c r="O13" s="105">
        <v>40</v>
      </c>
      <c r="P13" s="105">
        <v>20</v>
      </c>
      <c r="Q13" s="105">
        <v>20</v>
      </c>
      <c r="R13" s="105">
        <v>7</v>
      </c>
      <c r="S13" s="105">
        <v>163</v>
      </c>
      <c r="T13" s="105">
        <v>10</v>
      </c>
      <c r="U13" s="105">
        <v>100</v>
      </c>
      <c r="V13" s="105">
        <v>310</v>
      </c>
      <c r="W13" s="105">
        <f t="shared" ref="W13" si="15">SUM(W14:W17)</f>
        <v>6</v>
      </c>
      <c r="X13" s="105">
        <v>0</v>
      </c>
      <c r="Y13" s="105">
        <v>0</v>
      </c>
      <c r="Z13" s="105"/>
      <c r="AA13" s="105">
        <v>32</v>
      </c>
      <c r="AB13" s="105">
        <v>15</v>
      </c>
      <c r="AC13" s="102"/>
      <c r="AD13" s="102">
        <v>5</v>
      </c>
      <c r="AE13" s="102">
        <v>0</v>
      </c>
      <c r="AF13" s="102">
        <v>22</v>
      </c>
      <c r="AG13" s="102">
        <v>3</v>
      </c>
      <c r="AH13" s="101"/>
      <c r="AI13" s="135">
        <f t="shared" si="8"/>
        <v>370</v>
      </c>
      <c r="AJ13" s="135">
        <f t="shared" si="9"/>
        <v>306.79999999999995</v>
      </c>
      <c r="AK13" s="135">
        <f t="shared" si="10"/>
        <v>80</v>
      </c>
      <c r="AL13" s="135">
        <f t="shared" si="11"/>
        <v>31</v>
      </c>
      <c r="AM13" s="100">
        <v>0</v>
      </c>
      <c r="AN13" s="100">
        <v>48</v>
      </c>
      <c r="AO13" s="100">
        <v>27</v>
      </c>
      <c r="AP13" s="106">
        <v>0</v>
      </c>
      <c r="AQ13" s="106">
        <v>20</v>
      </c>
      <c r="AR13" s="106">
        <v>0</v>
      </c>
      <c r="AS13" s="106"/>
      <c r="AT13" s="106">
        <v>12</v>
      </c>
      <c r="AU13" s="106">
        <v>4</v>
      </c>
      <c r="AV13" s="106"/>
      <c r="AW13" s="106">
        <v>0</v>
      </c>
      <c r="AX13" s="106">
        <v>0</v>
      </c>
      <c r="AY13" s="106">
        <v>0</v>
      </c>
      <c r="AZ13" s="106">
        <v>0</v>
      </c>
      <c r="BA13" s="106">
        <v>0</v>
      </c>
      <c r="BB13" s="106">
        <v>13</v>
      </c>
      <c r="BC13" s="106">
        <v>13</v>
      </c>
      <c r="BD13" s="106">
        <v>0</v>
      </c>
      <c r="BE13" s="106">
        <v>0</v>
      </c>
      <c r="BF13" s="106">
        <v>0</v>
      </c>
      <c r="BG13" s="135">
        <f t="shared" si="12"/>
        <v>44</v>
      </c>
      <c r="BH13" s="135">
        <f t="shared" si="13"/>
        <v>27.6</v>
      </c>
      <c r="BI13" s="106">
        <v>1</v>
      </c>
      <c r="BJ13" s="106">
        <v>24</v>
      </c>
      <c r="BK13" s="106">
        <v>15.6</v>
      </c>
      <c r="BL13" s="106">
        <v>0</v>
      </c>
      <c r="BM13" s="106">
        <v>20</v>
      </c>
      <c r="BN13" s="106">
        <v>12</v>
      </c>
      <c r="BO13" s="106">
        <v>39</v>
      </c>
      <c r="BP13" s="106">
        <v>70</v>
      </c>
      <c r="BQ13" s="106">
        <v>70</v>
      </c>
      <c r="BR13" s="106">
        <v>0</v>
      </c>
      <c r="BS13" s="106">
        <v>7</v>
      </c>
      <c r="BT13" s="106">
        <v>0</v>
      </c>
      <c r="BU13" s="106">
        <v>0</v>
      </c>
      <c r="BV13" s="106">
        <v>85.224999999999994</v>
      </c>
      <c r="BW13" s="106"/>
      <c r="BX13" s="106">
        <v>236</v>
      </c>
      <c r="BY13" s="106">
        <v>165.2</v>
      </c>
      <c r="BZ13" s="106"/>
      <c r="CA13" s="106">
        <v>116</v>
      </c>
      <c r="CB13" s="106">
        <v>0</v>
      </c>
      <c r="CC13" s="106">
        <v>0</v>
      </c>
      <c r="CD13" s="131">
        <v>0</v>
      </c>
      <c r="CE13" s="131">
        <v>0</v>
      </c>
      <c r="CF13" s="131">
        <v>0</v>
      </c>
      <c r="CG13" s="131">
        <v>35.571188079999999</v>
      </c>
      <c r="CH13" s="131">
        <v>0</v>
      </c>
    </row>
    <row r="14" spans="1:86" s="91" customFormat="1" ht="74.25" customHeight="1" x14ac:dyDescent="0.5">
      <c r="A14" s="112">
        <v>5</v>
      </c>
      <c r="B14" s="108" t="s">
        <v>155</v>
      </c>
      <c r="C14" s="114">
        <f t="shared" si="14"/>
        <v>41</v>
      </c>
      <c r="D14" s="105">
        <v>5000</v>
      </c>
      <c r="E14" s="105">
        <v>1663</v>
      </c>
      <c r="F14" s="114">
        <f t="shared" si="6"/>
        <v>735</v>
      </c>
      <c r="G14" s="114">
        <f t="shared" si="7"/>
        <v>96</v>
      </c>
      <c r="H14" s="105">
        <v>50</v>
      </c>
      <c r="I14" s="105">
        <v>16</v>
      </c>
      <c r="J14" s="105">
        <v>30</v>
      </c>
      <c r="K14" s="105">
        <v>0</v>
      </c>
      <c r="L14" s="105">
        <v>0</v>
      </c>
      <c r="M14" s="105">
        <v>94</v>
      </c>
      <c r="N14" s="105">
        <v>10</v>
      </c>
      <c r="O14" s="105">
        <v>35</v>
      </c>
      <c r="P14" s="105">
        <v>35</v>
      </c>
      <c r="Q14" s="105">
        <v>0</v>
      </c>
      <c r="R14" s="105">
        <v>25</v>
      </c>
      <c r="S14" s="105">
        <v>834.01886653038105</v>
      </c>
      <c r="T14" s="105">
        <v>25</v>
      </c>
      <c r="U14" s="105">
        <v>475</v>
      </c>
      <c r="V14" s="105">
        <v>1816</v>
      </c>
      <c r="W14" s="105">
        <v>0</v>
      </c>
      <c r="X14" s="105">
        <v>0</v>
      </c>
      <c r="Y14" s="105">
        <v>0</v>
      </c>
      <c r="Z14" s="105"/>
      <c r="AA14" s="105">
        <v>114</v>
      </c>
      <c r="AB14" s="105">
        <v>30</v>
      </c>
      <c r="AC14" s="102"/>
      <c r="AD14" s="102">
        <v>10</v>
      </c>
      <c r="AE14" s="102">
        <v>0</v>
      </c>
      <c r="AF14" s="102">
        <v>29</v>
      </c>
      <c r="AG14" s="102">
        <v>2</v>
      </c>
      <c r="AH14" s="101"/>
      <c r="AI14" s="135">
        <f t="shared" si="8"/>
        <v>998</v>
      </c>
      <c r="AJ14" s="135">
        <f t="shared" si="9"/>
        <v>746.65</v>
      </c>
      <c r="AK14" s="135">
        <f t="shared" si="10"/>
        <v>80</v>
      </c>
      <c r="AL14" s="135">
        <f t="shared" si="11"/>
        <v>59</v>
      </c>
      <c r="AM14" s="100">
        <v>1</v>
      </c>
      <c r="AN14" s="100">
        <v>55</v>
      </c>
      <c r="AO14" s="100">
        <v>51</v>
      </c>
      <c r="AP14" s="106">
        <v>0</v>
      </c>
      <c r="AQ14" s="106">
        <v>8</v>
      </c>
      <c r="AR14" s="106">
        <v>0</v>
      </c>
      <c r="AS14" s="106"/>
      <c r="AT14" s="106">
        <v>17</v>
      </c>
      <c r="AU14" s="106">
        <v>8</v>
      </c>
      <c r="AV14" s="106"/>
      <c r="AW14" s="106">
        <v>1</v>
      </c>
      <c r="AX14" s="106">
        <v>0</v>
      </c>
      <c r="AY14" s="106">
        <v>6.69</v>
      </c>
      <c r="AZ14" s="106">
        <v>6.69</v>
      </c>
      <c r="BA14" s="106">
        <v>0</v>
      </c>
      <c r="BB14" s="106">
        <v>17</v>
      </c>
      <c r="BC14" s="106">
        <v>17</v>
      </c>
      <c r="BD14" s="106">
        <v>0</v>
      </c>
      <c r="BE14" s="106">
        <v>3</v>
      </c>
      <c r="BF14" s="106">
        <v>0</v>
      </c>
      <c r="BG14" s="135">
        <f t="shared" si="12"/>
        <v>51</v>
      </c>
      <c r="BH14" s="135">
        <f t="shared" si="13"/>
        <v>33.15</v>
      </c>
      <c r="BI14" s="106">
        <v>17</v>
      </c>
      <c r="BJ14" s="106">
        <v>51</v>
      </c>
      <c r="BK14" s="106">
        <v>33.15</v>
      </c>
      <c r="BL14" s="106">
        <v>0</v>
      </c>
      <c r="BM14" s="106">
        <v>0</v>
      </c>
      <c r="BN14" s="106">
        <v>0</v>
      </c>
      <c r="BO14" s="106">
        <v>13</v>
      </c>
      <c r="BP14" s="106">
        <v>18</v>
      </c>
      <c r="BQ14" s="106">
        <v>18</v>
      </c>
      <c r="BR14" s="106">
        <v>2</v>
      </c>
      <c r="BS14" s="106">
        <v>23</v>
      </c>
      <c r="BT14" s="106">
        <v>0</v>
      </c>
      <c r="BU14" s="106">
        <v>26.2</v>
      </c>
      <c r="BV14" s="106">
        <v>253.73499999999999</v>
      </c>
      <c r="BW14" s="106"/>
      <c r="BX14" s="106">
        <v>885</v>
      </c>
      <c r="BY14" s="106">
        <v>619.5</v>
      </c>
      <c r="BZ14" s="106"/>
      <c r="CA14" s="106">
        <v>452</v>
      </c>
      <c r="CB14" s="106">
        <v>0</v>
      </c>
      <c r="CC14" s="106">
        <v>0</v>
      </c>
      <c r="CD14" s="131">
        <v>0</v>
      </c>
      <c r="CE14" s="131">
        <v>0</v>
      </c>
      <c r="CF14" s="131">
        <v>0</v>
      </c>
      <c r="CG14" s="131">
        <v>129.73463924999999</v>
      </c>
      <c r="CH14" s="131">
        <v>0</v>
      </c>
    </row>
    <row r="15" spans="1:86" s="91" customFormat="1" ht="74.25" customHeight="1" x14ac:dyDescent="0.5">
      <c r="A15" s="112">
        <v>6</v>
      </c>
      <c r="B15" s="98" t="s">
        <v>156</v>
      </c>
      <c r="C15" s="114">
        <f t="shared" si="14"/>
        <v>40</v>
      </c>
      <c r="D15" s="105">
        <v>5000</v>
      </c>
      <c r="E15" s="105">
        <v>1176</v>
      </c>
      <c r="F15" s="114">
        <f t="shared" si="6"/>
        <v>556</v>
      </c>
      <c r="G15" s="114">
        <f t="shared" si="7"/>
        <v>116</v>
      </c>
      <c r="H15" s="105">
        <v>74</v>
      </c>
      <c r="I15" s="105">
        <v>20</v>
      </c>
      <c r="J15" s="105">
        <v>22</v>
      </c>
      <c r="K15" s="105">
        <v>0</v>
      </c>
      <c r="L15" s="105">
        <v>0</v>
      </c>
      <c r="M15" s="105">
        <v>26</v>
      </c>
      <c r="N15" s="105">
        <v>10</v>
      </c>
      <c r="O15" s="105">
        <v>17</v>
      </c>
      <c r="P15" s="105">
        <v>15</v>
      </c>
      <c r="Q15" s="105">
        <v>2</v>
      </c>
      <c r="R15" s="105">
        <v>19</v>
      </c>
      <c r="S15" s="105">
        <v>608</v>
      </c>
      <c r="T15" s="105">
        <v>15</v>
      </c>
      <c r="U15" s="105">
        <v>368</v>
      </c>
      <c r="V15" s="105">
        <v>1980</v>
      </c>
      <c r="W15" s="105">
        <v>3</v>
      </c>
      <c r="X15" s="105">
        <v>0</v>
      </c>
      <c r="Y15" s="105">
        <v>0</v>
      </c>
      <c r="Z15" s="105"/>
      <c r="AA15" s="105">
        <v>77</v>
      </c>
      <c r="AB15" s="105">
        <v>30</v>
      </c>
      <c r="AC15" s="102"/>
      <c r="AD15" s="102">
        <v>8</v>
      </c>
      <c r="AE15" s="102">
        <v>0</v>
      </c>
      <c r="AF15" s="102">
        <v>30</v>
      </c>
      <c r="AG15" s="102">
        <v>2</v>
      </c>
      <c r="AH15" s="101"/>
      <c r="AI15" s="135">
        <f t="shared" si="8"/>
        <v>1522</v>
      </c>
      <c r="AJ15" s="135">
        <f t="shared" si="9"/>
        <v>1119.95</v>
      </c>
      <c r="AK15" s="135">
        <f t="shared" si="10"/>
        <v>77</v>
      </c>
      <c r="AL15" s="135">
        <f t="shared" si="11"/>
        <v>62</v>
      </c>
      <c r="AM15" s="100">
        <v>2</v>
      </c>
      <c r="AN15" s="100">
        <v>61</v>
      </c>
      <c r="AO15" s="100">
        <v>56</v>
      </c>
      <c r="AP15" s="106">
        <v>0</v>
      </c>
      <c r="AQ15" s="106">
        <v>10</v>
      </c>
      <c r="AR15" s="106">
        <v>0</v>
      </c>
      <c r="AS15" s="106"/>
      <c r="AT15" s="106">
        <v>6</v>
      </c>
      <c r="AU15" s="106">
        <v>6</v>
      </c>
      <c r="AV15" s="106"/>
      <c r="AW15" s="106">
        <v>0</v>
      </c>
      <c r="AX15" s="106">
        <v>0</v>
      </c>
      <c r="AY15" s="106">
        <v>0</v>
      </c>
      <c r="AZ15" s="106">
        <v>0</v>
      </c>
      <c r="BA15" s="106">
        <v>0</v>
      </c>
      <c r="BB15" s="106">
        <v>18</v>
      </c>
      <c r="BC15" s="106">
        <v>18</v>
      </c>
      <c r="BD15" s="106">
        <v>0</v>
      </c>
      <c r="BE15" s="106">
        <v>4</v>
      </c>
      <c r="BF15" s="106">
        <v>0</v>
      </c>
      <c r="BG15" s="135">
        <f t="shared" si="12"/>
        <v>34</v>
      </c>
      <c r="BH15" s="135">
        <f t="shared" si="13"/>
        <v>22.05</v>
      </c>
      <c r="BI15" s="106">
        <v>5</v>
      </c>
      <c r="BJ15" s="106">
        <v>33</v>
      </c>
      <c r="BK15" s="106">
        <v>21.45</v>
      </c>
      <c r="BL15" s="106">
        <v>0</v>
      </c>
      <c r="BM15" s="106">
        <v>1</v>
      </c>
      <c r="BN15" s="106">
        <v>0.6</v>
      </c>
      <c r="BO15" s="106">
        <v>0</v>
      </c>
      <c r="BP15" s="106">
        <v>4</v>
      </c>
      <c r="BQ15" s="106">
        <v>4</v>
      </c>
      <c r="BR15" s="106">
        <v>1</v>
      </c>
      <c r="BS15" s="106">
        <v>15</v>
      </c>
      <c r="BT15" s="106">
        <v>1</v>
      </c>
      <c r="BU15" s="106">
        <v>30</v>
      </c>
      <c r="BV15" s="106">
        <v>285</v>
      </c>
      <c r="BW15" s="106">
        <v>13</v>
      </c>
      <c r="BX15" s="106">
        <v>1447</v>
      </c>
      <c r="BY15" s="106">
        <v>1012.9000000000001</v>
      </c>
      <c r="BZ15" s="106">
        <v>6.5</v>
      </c>
      <c r="CA15" s="106">
        <v>845.5</v>
      </c>
      <c r="CB15" s="106">
        <v>0</v>
      </c>
      <c r="CC15" s="106">
        <v>0</v>
      </c>
      <c r="CD15" s="131">
        <v>0</v>
      </c>
      <c r="CE15" s="131">
        <v>0</v>
      </c>
      <c r="CF15" s="131">
        <v>0</v>
      </c>
      <c r="CG15" s="131">
        <v>118.48245064999999</v>
      </c>
      <c r="CH15" s="131">
        <v>0</v>
      </c>
    </row>
    <row r="16" spans="1:86" s="91" customFormat="1" ht="74.25" customHeight="1" x14ac:dyDescent="0.5">
      <c r="A16" s="112">
        <v>7</v>
      </c>
      <c r="B16" s="108" t="s">
        <v>157</v>
      </c>
      <c r="C16" s="114">
        <f t="shared" si="14"/>
        <v>37</v>
      </c>
      <c r="D16" s="105">
        <v>5000</v>
      </c>
      <c r="E16" s="105">
        <v>2948</v>
      </c>
      <c r="F16" s="114">
        <f t="shared" si="6"/>
        <v>994</v>
      </c>
      <c r="G16" s="114">
        <f t="shared" si="7"/>
        <v>50</v>
      </c>
      <c r="H16" s="105">
        <v>26</v>
      </c>
      <c r="I16" s="105">
        <v>14</v>
      </c>
      <c r="J16" s="105">
        <v>10</v>
      </c>
      <c r="K16" s="105">
        <v>20</v>
      </c>
      <c r="L16" s="105">
        <v>70</v>
      </c>
      <c r="M16" s="105">
        <v>35</v>
      </c>
      <c r="N16" s="105">
        <v>10</v>
      </c>
      <c r="O16" s="105">
        <v>20</v>
      </c>
      <c r="P16" s="105">
        <v>17</v>
      </c>
      <c r="Q16" s="105">
        <v>3</v>
      </c>
      <c r="R16" s="105">
        <v>9</v>
      </c>
      <c r="S16" s="105">
        <v>486</v>
      </c>
      <c r="T16" s="105">
        <v>10</v>
      </c>
      <c r="U16" s="105">
        <v>850</v>
      </c>
      <c r="V16" s="105">
        <v>2230</v>
      </c>
      <c r="W16" s="105">
        <v>2</v>
      </c>
      <c r="X16" s="105">
        <v>0</v>
      </c>
      <c r="Y16" s="105">
        <v>0</v>
      </c>
      <c r="Z16" s="105"/>
      <c r="AA16" s="105">
        <v>82</v>
      </c>
      <c r="AB16" s="105">
        <v>30</v>
      </c>
      <c r="AC16" s="102"/>
      <c r="AD16" s="102">
        <v>13</v>
      </c>
      <c r="AE16" s="102">
        <v>0</v>
      </c>
      <c r="AF16" s="102">
        <v>19</v>
      </c>
      <c r="AG16" s="102">
        <v>5</v>
      </c>
      <c r="AH16" s="101"/>
      <c r="AI16" s="135">
        <f t="shared" si="8"/>
        <v>834</v>
      </c>
      <c r="AJ16" s="135">
        <f t="shared" si="9"/>
        <v>598.1</v>
      </c>
      <c r="AK16" s="135">
        <f t="shared" si="10"/>
        <v>55</v>
      </c>
      <c r="AL16" s="135">
        <f t="shared" si="11"/>
        <v>20</v>
      </c>
      <c r="AM16" s="100">
        <v>0</v>
      </c>
      <c r="AN16" s="100">
        <v>39</v>
      </c>
      <c r="AO16" s="100">
        <v>15</v>
      </c>
      <c r="AP16" s="106">
        <v>0</v>
      </c>
      <c r="AQ16" s="106">
        <v>5</v>
      </c>
      <c r="AR16" s="106">
        <v>0</v>
      </c>
      <c r="AS16" s="106"/>
      <c r="AT16" s="106">
        <v>11</v>
      </c>
      <c r="AU16" s="106">
        <v>5</v>
      </c>
      <c r="AV16" s="106"/>
      <c r="AW16" s="106">
        <v>0</v>
      </c>
      <c r="AX16" s="106">
        <v>0</v>
      </c>
      <c r="AY16" s="106">
        <v>0</v>
      </c>
      <c r="AZ16" s="106">
        <v>0</v>
      </c>
      <c r="BA16" s="106">
        <v>0</v>
      </c>
      <c r="BB16" s="106">
        <v>25</v>
      </c>
      <c r="BC16" s="106">
        <v>25</v>
      </c>
      <c r="BD16" s="106">
        <v>0</v>
      </c>
      <c r="BE16" s="106">
        <v>3</v>
      </c>
      <c r="BF16" s="106">
        <v>0</v>
      </c>
      <c r="BG16" s="135">
        <f t="shared" si="12"/>
        <v>133</v>
      </c>
      <c r="BH16" s="135">
        <f t="shared" si="13"/>
        <v>84.699999999999989</v>
      </c>
      <c r="BI16" s="106">
        <v>22</v>
      </c>
      <c r="BJ16" s="106">
        <v>98</v>
      </c>
      <c r="BK16" s="106">
        <v>63.699999999999996</v>
      </c>
      <c r="BL16" s="106">
        <v>1</v>
      </c>
      <c r="BM16" s="106">
        <v>35</v>
      </c>
      <c r="BN16" s="106">
        <v>21</v>
      </c>
      <c r="BO16" s="106">
        <v>0</v>
      </c>
      <c r="BP16" s="106">
        <v>26</v>
      </c>
      <c r="BQ16" s="106">
        <v>26</v>
      </c>
      <c r="BR16" s="106">
        <v>1</v>
      </c>
      <c r="BS16" s="106">
        <v>15</v>
      </c>
      <c r="BT16" s="106">
        <v>0</v>
      </c>
      <c r="BU16" s="106">
        <v>15</v>
      </c>
      <c r="BV16" s="106">
        <v>320.39999999999998</v>
      </c>
      <c r="BW16" s="106">
        <v>49</v>
      </c>
      <c r="BX16" s="106">
        <v>632</v>
      </c>
      <c r="BY16" s="106">
        <v>442.40000000000003</v>
      </c>
      <c r="BZ16" s="106">
        <v>43</v>
      </c>
      <c r="CA16" s="106">
        <v>635</v>
      </c>
      <c r="CB16" s="106">
        <v>0</v>
      </c>
      <c r="CC16" s="106">
        <v>1</v>
      </c>
      <c r="CD16" s="131">
        <v>0</v>
      </c>
      <c r="CE16" s="131">
        <v>0</v>
      </c>
      <c r="CF16" s="131">
        <v>0</v>
      </c>
      <c r="CG16" s="131">
        <v>92.141000689999998</v>
      </c>
      <c r="CH16" s="131">
        <v>0</v>
      </c>
    </row>
    <row r="17" spans="1:86" s="91" customFormat="1" ht="74.25" customHeight="1" x14ac:dyDescent="0.5">
      <c r="A17" s="112">
        <v>8</v>
      </c>
      <c r="B17" s="109" t="s">
        <v>158</v>
      </c>
      <c r="C17" s="114">
        <f t="shared" si="14"/>
        <v>44</v>
      </c>
      <c r="D17" s="105">
        <v>10000</v>
      </c>
      <c r="E17" s="105">
        <v>1751</v>
      </c>
      <c r="F17" s="114">
        <f t="shared" si="6"/>
        <v>1031</v>
      </c>
      <c r="G17" s="114">
        <f t="shared" si="7"/>
        <v>355</v>
      </c>
      <c r="H17" s="105">
        <v>325</v>
      </c>
      <c r="I17" s="105">
        <v>25</v>
      </c>
      <c r="J17" s="105">
        <v>5</v>
      </c>
      <c r="K17" s="105">
        <v>0</v>
      </c>
      <c r="L17" s="105">
        <v>0</v>
      </c>
      <c r="M17" s="105">
        <v>10</v>
      </c>
      <c r="N17" s="105">
        <v>10</v>
      </c>
      <c r="O17" s="105">
        <v>105</v>
      </c>
      <c r="P17" s="105">
        <v>90</v>
      </c>
      <c r="Q17" s="105">
        <v>15</v>
      </c>
      <c r="R17" s="105">
        <v>51</v>
      </c>
      <c r="S17" s="105">
        <v>1340</v>
      </c>
      <c r="T17" s="105">
        <v>35</v>
      </c>
      <c r="U17" s="105">
        <v>500</v>
      </c>
      <c r="V17" s="105">
        <v>2148</v>
      </c>
      <c r="W17" s="105">
        <v>1</v>
      </c>
      <c r="X17" s="105"/>
      <c r="Y17" s="105"/>
      <c r="Z17" s="105"/>
      <c r="AA17" s="105">
        <v>206</v>
      </c>
      <c r="AB17" s="105">
        <v>20</v>
      </c>
      <c r="AC17" s="99"/>
      <c r="AD17" s="99">
        <v>9</v>
      </c>
      <c r="AE17" s="102">
        <v>0</v>
      </c>
      <c r="AF17" s="102">
        <v>35</v>
      </c>
      <c r="AG17" s="102">
        <v>0</v>
      </c>
      <c r="AH17" s="101"/>
      <c r="AI17" s="135">
        <f t="shared" si="8"/>
        <v>1036</v>
      </c>
      <c r="AJ17" s="135">
        <f t="shared" si="9"/>
        <v>875.4</v>
      </c>
      <c r="AK17" s="135">
        <f t="shared" si="10"/>
        <v>198</v>
      </c>
      <c r="AL17" s="135">
        <f t="shared" si="11"/>
        <v>167</v>
      </c>
      <c r="AM17" s="100">
        <v>5</v>
      </c>
      <c r="AN17" s="100">
        <v>175</v>
      </c>
      <c r="AO17" s="100">
        <v>163</v>
      </c>
      <c r="AP17" s="106">
        <v>0</v>
      </c>
      <c r="AQ17" s="106">
        <v>19</v>
      </c>
      <c r="AR17" s="106">
        <v>0</v>
      </c>
      <c r="AS17" s="106"/>
      <c r="AT17" s="106">
        <v>4</v>
      </c>
      <c r="AU17" s="106">
        <v>4</v>
      </c>
      <c r="AV17" s="106">
        <v>9</v>
      </c>
      <c r="AW17" s="106">
        <v>9</v>
      </c>
      <c r="AX17" s="106">
        <v>5</v>
      </c>
      <c r="AY17" s="106">
        <v>60.21</v>
      </c>
      <c r="AZ17" s="106">
        <v>60.21</v>
      </c>
      <c r="BA17" s="106">
        <v>0</v>
      </c>
      <c r="BB17" s="106">
        <v>11</v>
      </c>
      <c r="BC17" s="106">
        <v>11</v>
      </c>
      <c r="BD17" s="106">
        <v>0</v>
      </c>
      <c r="BE17" s="106">
        <v>0</v>
      </c>
      <c r="BF17" s="106">
        <v>0</v>
      </c>
      <c r="BG17" s="135">
        <f t="shared" si="12"/>
        <v>110</v>
      </c>
      <c r="BH17" s="135">
        <f t="shared" si="13"/>
        <v>70.899999999999991</v>
      </c>
      <c r="BI17" s="106">
        <v>7</v>
      </c>
      <c r="BJ17" s="106">
        <v>98</v>
      </c>
      <c r="BK17" s="106">
        <v>63.699999999999996</v>
      </c>
      <c r="BL17" s="106">
        <v>0</v>
      </c>
      <c r="BM17" s="106">
        <v>12</v>
      </c>
      <c r="BN17" s="106">
        <v>7.1999999999999993</v>
      </c>
      <c r="BO17" s="106">
        <v>14</v>
      </c>
      <c r="BP17" s="106">
        <v>36</v>
      </c>
      <c r="BQ17" s="106">
        <v>36</v>
      </c>
      <c r="BR17" s="106">
        <v>1</v>
      </c>
      <c r="BS17" s="106">
        <v>35</v>
      </c>
      <c r="BT17" s="106">
        <v>1</v>
      </c>
      <c r="BU17" s="106">
        <v>30</v>
      </c>
      <c r="BV17" s="106">
        <v>1014.44</v>
      </c>
      <c r="BW17" s="106"/>
      <c r="BX17" s="106">
        <v>835</v>
      </c>
      <c r="BY17" s="106">
        <v>584.5</v>
      </c>
      <c r="BZ17" s="106"/>
      <c r="CA17" s="106">
        <v>445</v>
      </c>
      <c r="CB17" s="106">
        <v>0</v>
      </c>
      <c r="CC17" s="106">
        <v>0</v>
      </c>
      <c r="CD17" s="131">
        <v>0</v>
      </c>
      <c r="CE17" s="131">
        <v>0</v>
      </c>
      <c r="CF17" s="131">
        <v>0</v>
      </c>
      <c r="CG17" s="131">
        <v>338.38894639</v>
      </c>
      <c r="CH17" s="131">
        <v>0</v>
      </c>
    </row>
    <row r="18" spans="1:86" s="91" customFormat="1" ht="74.25" customHeight="1" x14ac:dyDescent="0.5">
      <c r="A18" s="112">
        <v>9</v>
      </c>
      <c r="B18" s="98" t="s">
        <v>159</v>
      </c>
      <c r="C18" s="114">
        <f t="shared" si="14"/>
        <v>42</v>
      </c>
      <c r="D18" s="105">
        <v>4500</v>
      </c>
      <c r="E18" s="105">
        <v>1470</v>
      </c>
      <c r="F18" s="114">
        <f t="shared" si="6"/>
        <v>232</v>
      </c>
      <c r="G18" s="114">
        <f t="shared" si="7"/>
        <v>124</v>
      </c>
      <c r="H18" s="105">
        <v>88</v>
      </c>
      <c r="I18" s="105">
        <v>20</v>
      </c>
      <c r="J18" s="105">
        <v>16</v>
      </c>
      <c r="K18" s="105">
        <v>0</v>
      </c>
      <c r="L18" s="105">
        <v>0</v>
      </c>
      <c r="M18" s="105">
        <v>23</v>
      </c>
      <c r="N18" s="105">
        <v>5</v>
      </c>
      <c r="O18" s="105">
        <v>17</v>
      </c>
      <c r="P18" s="105">
        <v>17</v>
      </c>
      <c r="Q18" s="105">
        <v>0</v>
      </c>
      <c r="R18" s="105">
        <v>9</v>
      </c>
      <c r="S18" s="105">
        <v>264</v>
      </c>
      <c r="T18" s="105">
        <v>9</v>
      </c>
      <c r="U18" s="105">
        <v>54</v>
      </c>
      <c r="V18" s="105">
        <v>319</v>
      </c>
      <c r="W18" s="105">
        <v>0</v>
      </c>
      <c r="X18" s="105">
        <v>0</v>
      </c>
      <c r="Y18" s="105">
        <v>0</v>
      </c>
      <c r="Z18" s="105"/>
      <c r="AA18" s="105">
        <v>48</v>
      </c>
      <c r="AB18" s="105">
        <v>20</v>
      </c>
      <c r="AC18" s="102"/>
      <c r="AD18" s="102">
        <v>10</v>
      </c>
      <c r="AE18" s="102">
        <v>0</v>
      </c>
      <c r="AF18" s="102">
        <v>25</v>
      </c>
      <c r="AG18" s="102">
        <v>7</v>
      </c>
      <c r="AH18" s="101"/>
      <c r="AI18" s="135">
        <f t="shared" si="8"/>
        <v>172</v>
      </c>
      <c r="AJ18" s="135">
        <f t="shared" si="9"/>
        <v>204.89999999999998</v>
      </c>
      <c r="AK18" s="135">
        <f t="shared" si="10"/>
        <v>108</v>
      </c>
      <c r="AL18" s="135">
        <f t="shared" si="11"/>
        <v>82</v>
      </c>
      <c r="AM18" s="100">
        <v>0</v>
      </c>
      <c r="AN18" s="100">
        <v>67</v>
      </c>
      <c r="AO18" s="100">
        <v>67</v>
      </c>
      <c r="AP18" s="106">
        <v>0</v>
      </c>
      <c r="AQ18" s="106">
        <v>12</v>
      </c>
      <c r="AR18" s="106">
        <v>0</v>
      </c>
      <c r="AS18" s="106"/>
      <c r="AT18" s="106">
        <v>29</v>
      </c>
      <c r="AU18" s="106">
        <v>15</v>
      </c>
      <c r="AV18" s="106"/>
      <c r="AW18" s="106">
        <v>0</v>
      </c>
      <c r="AX18" s="106">
        <v>0</v>
      </c>
      <c r="AY18" s="106">
        <v>0</v>
      </c>
      <c r="AZ18" s="106">
        <v>0</v>
      </c>
      <c r="BA18" s="106">
        <v>0</v>
      </c>
      <c r="BB18" s="106">
        <v>12</v>
      </c>
      <c r="BC18" s="106">
        <v>12</v>
      </c>
      <c r="BD18" s="106">
        <v>0</v>
      </c>
      <c r="BE18" s="106">
        <v>1</v>
      </c>
      <c r="BF18" s="106">
        <v>0</v>
      </c>
      <c r="BG18" s="135">
        <f t="shared" si="12"/>
        <v>18</v>
      </c>
      <c r="BH18" s="135">
        <f t="shared" si="13"/>
        <v>11.7</v>
      </c>
      <c r="BI18" s="106">
        <v>0</v>
      </c>
      <c r="BJ18" s="106">
        <v>18</v>
      </c>
      <c r="BK18" s="106">
        <v>11.7</v>
      </c>
      <c r="BL18" s="106">
        <v>0</v>
      </c>
      <c r="BM18" s="106">
        <v>0</v>
      </c>
      <c r="BN18" s="106">
        <v>0</v>
      </c>
      <c r="BO18" s="106">
        <v>0</v>
      </c>
      <c r="BP18" s="106">
        <v>18</v>
      </c>
      <c r="BQ18" s="106">
        <v>18</v>
      </c>
      <c r="BR18" s="106">
        <v>2</v>
      </c>
      <c r="BS18" s="106">
        <v>7</v>
      </c>
      <c r="BT18" s="106">
        <v>0</v>
      </c>
      <c r="BU18" s="106">
        <v>52</v>
      </c>
      <c r="BV18" s="106">
        <v>183</v>
      </c>
      <c r="BW18" s="106"/>
      <c r="BX18" s="106">
        <v>116</v>
      </c>
      <c r="BY18" s="106">
        <v>81.199999999999989</v>
      </c>
      <c r="BZ18" s="106"/>
      <c r="CA18" s="106">
        <v>58</v>
      </c>
      <c r="CB18" s="106">
        <v>0</v>
      </c>
      <c r="CC18" s="106">
        <v>0</v>
      </c>
      <c r="CD18" s="131">
        <v>0</v>
      </c>
      <c r="CE18" s="131">
        <v>0</v>
      </c>
      <c r="CF18" s="131">
        <v>0</v>
      </c>
      <c r="CG18" s="131">
        <v>64.180764979999992</v>
      </c>
      <c r="CH18" s="131">
        <v>0</v>
      </c>
    </row>
    <row r="19" spans="1:86" s="91" customFormat="1" ht="74.25" customHeight="1" x14ac:dyDescent="0.5">
      <c r="A19" s="112">
        <v>10</v>
      </c>
      <c r="B19" s="109" t="s">
        <v>160</v>
      </c>
      <c r="C19" s="114">
        <f t="shared" si="14"/>
        <v>64</v>
      </c>
      <c r="D19" s="105">
        <v>5000</v>
      </c>
      <c r="E19" s="105">
        <v>1879</v>
      </c>
      <c r="F19" s="114">
        <f t="shared" si="6"/>
        <v>367</v>
      </c>
      <c r="G19" s="114">
        <f t="shared" si="7"/>
        <v>70</v>
      </c>
      <c r="H19" s="105">
        <v>50</v>
      </c>
      <c r="I19" s="105">
        <v>10</v>
      </c>
      <c r="J19" s="105">
        <v>10</v>
      </c>
      <c r="K19" s="105">
        <v>0</v>
      </c>
      <c r="L19" s="105">
        <v>0</v>
      </c>
      <c r="M19" s="105">
        <v>14</v>
      </c>
      <c r="N19" s="105">
        <v>5</v>
      </c>
      <c r="O19" s="105">
        <v>60</v>
      </c>
      <c r="P19" s="105">
        <v>40</v>
      </c>
      <c r="Q19" s="105">
        <v>20</v>
      </c>
      <c r="R19" s="105">
        <v>18</v>
      </c>
      <c r="S19" s="105">
        <v>558</v>
      </c>
      <c r="T19" s="105">
        <v>15</v>
      </c>
      <c r="U19" s="105">
        <v>200</v>
      </c>
      <c r="V19" s="105">
        <v>1457</v>
      </c>
      <c r="W19" s="105">
        <v>0</v>
      </c>
      <c r="X19" s="105">
        <v>0</v>
      </c>
      <c r="Y19" s="105">
        <v>0</v>
      </c>
      <c r="Z19" s="105"/>
      <c r="AA19" s="105">
        <v>78</v>
      </c>
      <c r="AB19" s="105">
        <v>25</v>
      </c>
      <c r="AC19" s="102"/>
      <c r="AD19" s="102">
        <v>4</v>
      </c>
      <c r="AE19" s="102">
        <v>0</v>
      </c>
      <c r="AF19" s="102">
        <v>55</v>
      </c>
      <c r="AG19" s="102">
        <v>5</v>
      </c>
      <c r="AH19" s="101"/>
      <c r="AI19" s="135">
        <f t="shared" si="8"/>
        <v>1200</v>
      </c>
      <c r="AJ19" s="135">
        <f t="shared" si="9"/>
        <v>902.15000000000009</v>
      </c>
      <c r="AK19" s="135">
        <f t="shared" si="10"/>
        <v>243</v>
      </c>
      <c r="AL19" s="135">
        <f t="shared" si="11"/>
        <v>73</v>
      </c>
      <c r="AM19" s="100">
        <v>4</v>
      </c>
      <c r="AN19" s="100">
        <v>63</v>
      </c>
      <c r="AO19" s="100">
        <v>58</v>
      </c>
      <c r="AP19" s="106">
        <v>0</v>
      </c>
      <c r="AQ19" s="106">
        <v>165</v>
      </c>
      <c r="AR19" s="106">
        <v>0</v>
      </c>
      <c r="AS19" s="106"/>
      <c r="AT19" s="106">
        <v>15</v>
      </c>
      <c r="AU19" s="106">
        <v>15</v>
      </c>
      <c r="AV19" s="106"/>
      <c r="AW19" s="106">
        <v>0</v>
      </c>
      <c r="AX19" s="106">
        <v>0</v>
      </c>
      <c r="AY19" s="106">
        <v>0</v>
      </c>
      <c r="AZ19" s="106">
        <v>0</v>
      </c>
      <c r="BA19" s="106">
        <v>0</v>
      </c>
      <c r="BB19" s="106">
        <v>13</v>
      </c>
      <c r="BC19" s="106">
        <v>13</v>
      </c>
      <c r="BD19" s="106">
        <v>0</v>
      </c>
      <c r="BE19" s="106">
        <v>0</v>
      </c>
      <c r="BF19" s="106">
        <v>0</v>
      </c>
      <c r="BG19" s="135">
        <f t="shared" si="12"/>
        <v>54</v>
      </c>
      <c r="BH19" s="135">
        <f t="shared" si="13"/>
        <v>34.450000000000003</v>
      </c>
      <c r="BI19" s="106">
        <v>0</v>
      </c>
      <c r="BJ19" s="106">
        <v>41</v>
      </c>
      <c r="BK19" s="106">
        <v>26.65</v>
      </c>
      <c r="BL19" s="106">
        <v>0</v>
      </c>
      <c r="BM19" s="106">
        <v>13</v>
      </c>
      <c r="BN19" s="106">
        <v>7.8000000000000007</v>
      </c>
      <c r="BO19" s="106">
        <v>0</v>
      </c>
      <c r="BP19" s="106">
        <v>18</v>
      </c>
      <c r="BQ19" s="106">
        <v>18</v>
      </c>
      <c r="BR19" s="106">
        <v>6</v>
      </c>
      <c r="BS19" s="106">
        <v>24</v>
      </c>
      <c r="BT19" s="106">
        <v>0</v>
      </c>
      <c r="BU19" s="106">
        <v>180</v>
      </c>
      <c r="BV19" s="106">
        <v>679.98</v>
      </c>
      <c r="BW19" s="106">
        <v>33</v>
      </c>
      <c r="BX19" s="106">
        <v>1091</v>
      </c>
      <c r="BY19" s="106">
        <v>763.7</v>
      </c>
      <c r="BZ19" s="106">
        <v>17.5</v>
      </c>
      <c r="CA19" s="106">
        <v>600.5</v>
      </c>
      <c r="CB19" s="106">
        <v>0</v>
      </c>
      <c r="CC19" s="106">
        <v>0</v>
      </c>
      <c r="CD19" s="131">
        <v>0</v>
      </c>
      <c r="CE19" s="131">
        <v>0</v>
      </c>
      <c r="CF19" s="131">
        <v>0</v>
      </c>
      <c r="CG19" s="131">
        <v>103.65606535000001</v>
      </c>
      <c r="CH19" s="131">
        <v>0</v>
      </c>
    </row>
    <row r="20" spans="1:86" s="91" customFormat="1" ht="74.25" customHeight="1" x14ac:dyDescent="0.5">
      <c r="A20" s="112">
        <v>11</v>
      </c>
      <c r="B20" s="98" t="s">
        <v>161</v>
      </c>
      <c r="C20" s="114">
        <f t="shared" si="14"/>
        <v>51</v>
      </c>
      <c r="D20" s="105">
        <v>5000</v>
      </c>
      <c r="E20" s="105">
        <v>1291</v>
      </c>
      <c r="F20" s="114">
        <f t="shared" si="6"/>
        <v>818</v>
      </c>
      <c r="G20" s="114">
        <f t="shared" si="7"/>
        <v>137</v>
      </c>
      <c r="H20" s="105">
        <v>127</v>
      </c>
      <c r="I20" s="105">
        <v>5</v>
      </c>
      <c r="J20" s="105">
        <v>5</v>
      </c>
      <c r="K20" s="105">
        <v>0</v>
      </c>
      <c r="L20" s="105">
        <v>0</v>
      </c>
      <c r="M20" s="105">
        <v>35</v>
      </c>
      <c r="N20" s="105">
        <v>5</v>
      </c>
      <c r="O20" s="105">
        <v>30</v>
      </c>
      <c r="P20" s="105">
        <v>10</v>
      </c>
      <c r="Q20" s="105">
        <v>20</v>
      </c>
      <c r="R20" s="105">
        <v>21</v>
      </c>
      <c r="S20" s="105">
        <v>670</v>
      </c>
      <c r="T20" s="105">
        <v>15</v>
      </c>
      <c r="U20" s="105">
        <v>590</v>
      </c>
      <c r="V20" s="105">
        <v>590</v>
      </c>
      <c r="W20" s="105">
        <v>1</v>
      </c>
      <c r="X20" s="105">
        <v>0</v>
      </c>
      <c r="Y20" s="105">
        <v>0</v>
      </c>
      <c r="Z20" s="105"/>
      <c r="AA20" s="105">
        <v>116</v>
      </c>
      <c r="AB20" s="105">
        <v>25</v>
      </c>
      <c r="AC20" s="102"/>
      <c r="AD20" s="102">
        <v>16</v>
      </c>
      <c r="AE20" s="102">
        <v>0</v>
      </c>
      <c r="AF20" s="102">
        <v>35</v>
      </c>
      <c r="AG20" s="102">
        <v>0</v>
      </c>
      <c r="AH20" s="101"/>
      <c r="AI20" s="135">
        <f t="shared" si="8"/>
        <v>385</v>
      </c>
      <c r="AJ20" s="135">
        <f t="shared" si="9"/>
        <v>322.8</v>
      </c>
      <c r="AK20" s="135">
        <f t="shared" si="10"/>
        <v>180</v>
      </c>
      <c r="AL20" s="135">
        <f t="shared" si="11"/>
        <v>51</v>
      </c>
      <c r="AM20" s="100">
        <v>2</v>
      </c>
      <c r="AN20" s="100">
        <v>97</v>
      </c>
      <c r="AO20" s="100">
        <v>37</v>
      </c>
      <c r="AP20" s="106">
        <v>0</v>
      </c>
      <c r="AQ20" s="106">
        <v>79</v>
      </c>
      <c r="AR20" s="106">
        <v>10</v>
      </c>
      <c r="AS20" s="106"/>
      <c r="AT20" s="106">
        <v>4</v>
      </c>
      <c r="AU20" s="106">
        <v>4</v>
      </c>
      <c r="AV20" s="106"/>
      <c r="AW20" s="106">
        <v>0</v>
      </c>
      <c r="AX20" s="106">
        <v>0</v>
      </c>
      <c r="AY20" s="106">
        <v>0</v>
      </c>
      <c r="AZ20" s="106">
        <v>0</v>
      </c>
      <c r="BA20" s="106">
        <v>0</v>
      </c>
      <c r="BB20" s="106">
        <v>7</v>
      </c>
      <c r="BC20" s="106">
        <v>7</v>
      </c>
      <c r="BD20" s="106">
        <v>0</v>
      </c>
      <c r="BE20" s="106">
        <v>2</v>
      </c>
      <c r="BF20" s="106">
        <v>0</v>
      </c>
      <c r="BG20" s="135">
        <f t="shared" si="12"/>
        <v>32</v>
      </c>
      <c r="BH20" s="135">
        <f t="shared" si="13"/>
        <v>19.899999999999999</v>
      </c>
      <c r="BI20" s="106">
        <v>0</v>
      </c>
      <c r="BJ20" s="106">
        <v>14</v>
      </c>
      <c r="BK20" s="106">
        <v>9.1000000000000014</v>
      </c>
      <c r="BL20" s="106">
        <v>0</v>
      </c>
      <c r="BM20" s="106">
        <v>18</v>
      </c>
      <c r="BN20" s="106">
        <v>10.799999999999999</v>
      </c>
      <c r="BO20" s="106">
        <v>19</v>
      </c>
      <c r="BP20" s="106">
        <v>22</v>
      </c>
      <c r="BQ20" s="106">
        <v>22</v>
      </c>
      <c r="BR20" s="106">
        <v>0</v>
      </c>
      <c r="BS20" s="106">
        <v>5</v>
      </c>
      <c r="BT20" s="106">
        <v>1</v>
      </c>
      <c r="BU20" s="106">
        <v>0</v>
      </c>
      <c r="BV20" s="106">
        <v>119.89</v>
      </c>
      <c r="BW20" s="106"/>
      <c r="BX20" s="106">
        <v>317</v>
      </c>
      <c r="BY20" s="106">
        <v>221.9</v>
      </c>
      <c r="BZ20" s="106"/>
      <c r="CA20" s="106">
        <v>143</v>
      </c>
      <c r="CB20" s="106">
        <v>0</v>
      </c>
      <c r="CC20" s="106">
        <v>1</v>
      </c>
      <c r="CD20" s="131">
        <v>0</v>
      </c>
      <c r="CE20" s="131">
        <v>0</v>
      </c>
      <c r="CF20" s="131">
        <v>0</v>
      </c>
      <c r="CG20" s="131">
        <v>144.71725149000002</v>
      </c>
      <c r="CH20" s="131">
        <v>0</v>
      </c>
    </row>
    <row r="21" spans="1:86" s="91" customFormat="1" ht="74.25" customHeight="1" x14ac:dyDescent="0.5">
      <c r="A21" s="112">
        <v>12</v>
      </c>
      <c r="B21" s="98" t="s">
        <v>162</v>
      </c>
      <c r="C21" s="114">
        <f t="shared" si="14"/>
        <v>48</v>
      </c>
      <c r="D21" s="105">
        <v>4500</v>
      </c>
      <c r="E21" s="105">
        <v>1425</v>
      </c>
      <c r="F21" s="114">
        <f t="shared" si="6"/>
        <v>329</v>
      </c>
      <c r="G21" s="114">
        <f t="shared" si="7"/>
        <v>127</v>
      </c>
      <c r="H21" s="105">
        <v>82</v>
      </c>
      <c r="I21" s="105">
        <v>5</v>
      </c>
      <c r="J21" s="105">
        <v>40</v>
      </c>
      <c r="K21" s="105">
        <v>6</v>
      </c>
      <c r="L21" s="105">
        <v>1.47</v>
      </c>
      <c r="M21" s="105">
        <v>10</v>
      </c>
      <c r="N21" s="105">
        <v>0</v>
      </c>
      <c r="O21" s="105">
        <v>30</v>
      </c>
      <c r="P21" s="105">
        <v>26</v>
      </c>
      <c r="Q21" s="105">
        <v>4</v>
      </c>
      <c r="R21" s="105">
        <v>4</v>
      </c>
      <c r="S21" s="105">
        <v>454</v>
      </c>
      <c r="T21" s="105">
        <v>30</v>
      </c>
      <c r="U21" s="105">
        <v>152</v>
      </c>
      <c r="V21" s="105">
        <v>1780</v>
      </c>
      <c r="W21" s="105">
        <v>8</v>
      </c>
      <c r="X21" s="105">
        <v>0</v>
      </c>
      <c r="Y21" s="105">
        <v>0</v>
      </c>
      <c r="Z21" s="105"/>
      <c r="AA21" s="105">
        <v>60</v>
      </c>
      <c r="AB21" s="105">
        <v>20</v>
      </c>
      <c r="AC21" s="102"/>
      <c r="AD21" s="102">
        <v>19</v>
      </c>
      <c r="AE21" s="102">
        <v>0</v>
      </c>
      <c r="AF21" s="102">
        <v>19</v>
      </c>
      <c r="AG21" s="102">
        <v>10</v>
      </c>
      <c r="AH21" s="101"/>
      <c r="AI21" s="135">
        <f t="shared" si="8"/>
        <v>891</v>
      </c>
      <c r="AJ21" s="135">
        <f t="shared" si="9"/>
        <v>643.9</v>
      </c>
      <c r="AK21" s="135">
        <f t="shared" si="10"/>
        <v>122</v>
      </c>
      <c r="AL21" s="135">
        <f t="shared" si="11"/>
        <v>57</v>
      </c>
      <c r="AM21" s="100">
        <v>0</v>
      </c>
      <c r="AN21" s="100">
        <v>60</v>
      </c>
      <c r="AO21" s="100">
        <v>52</v>
      </c>
      <c r="AP21" s="106">
        <v>0</v>
      </c>
      <c r="AQ21" s="106">
        <v>0</v>
      </c>
      <c r="AR21" s="106">
        <v>0</v>
      </c>
      <c r="AS21" s="106"/>
      <c r="AT21" s="106">
        <v>62</v>
      </c>
      <c r="AU21" s="106">
        <v>5</v>
      </c>
      <c r="AV21" s="106"/>
      <c r="AW21" s="106">
        <v>0</v>
      </c>
      <c r="AX21" s="106">
        <v>0</v>
      </c>
      <c r="AY21" s="106">
        <v>0</v>
      </c>
      <c r="AZ21" s="106">
        <v>0</v>
      </c>
      <c r="BA21" s="106">
        <v>0</v>
      </c>
      <c r="BB21" s="106">
        <v>13</v>
      </c>
      <c r="BC21" s="106">
        <v>13</v>
      </c>
      <c r="BD21" s="106">
        <v>0</v>
      </c>
      <c r="BE21" s="106">
        <v>0</v>
      </c>
      <c r="BF21" s="106">
        <v>0</v>
      </c>
      <c r="BG21" s="135">
        <f t="shared" si="12"/>
        <v>240</v>
      </c>
      <c r="BH21" s="135">
        <f t="shared" si="13"/>
        <v>148.4</v>
      </c>
      <c r="BI21" s="106">
        <v>6</v>
      </c>
      <c r="BJ21" s="106">
        <v>88</v>
      </c>
      <c r="BK21" s="106">
        <v>57.2</v>
      </c>
      <c r="BL21" s="106">
        <v>1</v>
      </c>
      <c r="BM21" s="106">
        <v>152</v>
      </c>
      <c r="BN21" s="106">
        <v>91.2</v>
      </c>
      <c r="BO21" s="106">
        <v>0</v>
      </c>
      <c r="BP21" s="106">
        <v>30</v>
      </c>
      <c r="BQ21" s="106">
        <v>30</v>
      </c>
      <c r="BR21" s="106">
        <v>2</v>
      </c>
      <c r="BS21" s="106">
        <v>43</v>
      </c>
      <c r="BT21" s="106">
        <v>0</v>
      </c>
      <c r="BU21" s="106">
        <v>27.2</v>
      </c>
      <c r="BV21" s="106">
        <v>578.45000000000005</v>
      </c>
      <c r="BW21" s="106">
        <v>8</v>
      </c>
      <c r="BX21" s="106">
        <v>565</v>
      </c>
      <c r="BY21" s="106">
        <v>395.5</v>
      </c>
      <c r="BZ21" s="106">
        <v>4</v>
      </c>
      <c r="CA21" s="106">
        <v>430</v>
      </c>
      <c r="CB21" s="106">
        <v>0</v>
      </c>
      <c r="CC21" s="106">
        <v>0</v>
      </c>
      <c r="CD21" s="131">
        <v>0</v>
      </c>
      <c r="CE21" s="131">
        <v>0</v>
      </c>
      <c r="CF21" s="131">
        <v>0</v>
      </c>
      <c r="CG21" s="131">
        <v>65.666798569999997</v>
      </c>
      <c r="CH21" s="131">
        <v>0</v>
      </c>
    </row>
    <row r="22" spans="1:86" s="91" customFormat="1" ht="74.25" customHeight="1" x14ac:dyDescent="0.5">
      <c r="A22" s="112">
        <v>13</v>
      </c>
      <c r="B22" s="108" t="s">
        <v>163</v>
      </c>
      <c r="C22" s="114">
        <f t="shared" si="14"/>
        <v>63</v>
      </c>
      <c r="D22" s="105">
        <v>10500</v>
      </c>
      <c r="E22" s="105">
        <v>5735</v>
      </c>
      <c r="F22" s="114">
        <f t="shared" si="6"/>
        <v>4364</v>
      </c>
      <c r="G22" s="114">
        <f t="shared" si="7"/>
        <v>249</v>
      </c>
      <c r="H22" s="105">
        <v>203</v>
      </c>
      <c r="I22" s="105">
        <v>10</v>
      </c>
      <c r="J22" s="105">
        <v>36</v>
      </c>
      <c r="K22" s="105">
        <v>0</v>
      </c>
      <c r="L22" s="105">
        <v>0</v>
      </c>
      <c r="M22" s="105">
        <v>89</v>
      </c>
      <c r="N22" s="105">
        <v>10</v>
      </c>
      <c r="O22" s="105">
        <v>197</v>
      </c>
      <c r="P22" s="105">
        <v>47</v>
      </c>
      <c r="Q22" s="105">
        <v>150</v>
      </c>
      <c r="R22" s="105">
        <v>69</v>
      </c>
      <c r="S22" s="105">
        <v>2456</v>
      </c>
      <c r="T22" s="105">
        <v>30</v>
      </c>
      <c r="U22" s="105">
        <v>3750</v>
      </c>
      <c r="V22" s="105">
        <v>2000</v>
      </c>
      <c r="W22" s="105">
        <v>4</v>
      </c>
      <c r="X22" s="105">
        <v>0</v>
      </c>
      <c r="Y22" s="105">
        <v>0</v>
      </c>
      <c r="Z22" s="105"/>
      <c r="AA22" s="105">
        <v>342</v>
      </c>
      <c r="AB22" s="105">
        <v>20</v>
      </c>
      <c r="AC22" s="102"/>
      <c r="AD22" s="102">
        <v>7</v>
      </c>
      <c r="AE22" s="102">
        <v>0</v>
      </c>
      <c r="AF22" s="102">
        <v>51</v>
      </c>
      <c r="AG22" s="102">
        <v>5</v>
      </c>
      <c r="AH22" s="101"/>
      <c r="AI22" s="135">
        <f t="shared" si="8"/>
        <v>1751</v>
      </c>
      <c r="AJ22" s="135">
        <f t="shared" si="9"/>
        <v>1409.1000000000001</v>
      </c>
      <c r="AK22" s="135">
        <f t="shared" si="10"/>
        <v>241</v>
      </c>
      <c r="AL22" s="135">
        <f t="shared" si="11"/>
        <v>189</v>
      </c>
      <c r="AM22" s="100">
        <v>0</v>
      </c>
      <c r="AN22" s="100">
        <v>168</v>
      </c>
      <c r="AO22" s="100">
        <v>155</v>
      </c>
      <c r="AP22" s="106">
        <v>0</v>
      </c>
      <c r="AQ22" s="106">
        <v>38</v>
      </c>
      <c r="AR22" s="106">
        <v>0</v>
      </c>
      <c r="AS22" s="106"/>
      <c r="AT22" s="106">
        <v>35</v>
      </c>
      <c r="AU22" s="106">
        <v>34</v>
      </c>
      <c r="AV22" s="106"/>
      <c r="AW22" s="106">
        <v>0</v>
      </c>
      <c r="AX22" s="106">
        <v>0</v>
      </c>
      <c r="AY22" s="106">
        <v>0</v>
      </c>
      <c r="AZ22" s="106">
        <v>0</v>
      </c>
      <c r="BA22" s="106">
        <v>0</v>
      </c>
      <c r="BB22" s="106">
        <v>32</v>
      </c>
      <c r="BC22" s="106">
        <v>32</v>
      </c>
      <c r="BD22" s="106">
        <v>0</v>
      </c>
      <c r="BE22" s="106">
        <v>15</v>
      </c>
      <c r="BF22" s="106">
        <v>0</v>
      </c>
      <c r="BG22" s="135">
        <f t="shared" si="12"/>
        <v>184</v>
      </c>
      <c r="BH22" s="135">
        <f t="shared" si="13"/>
        <v>118.8</v>
      </c>
      <c r="BI22" s="106">
        <v>19</v>
      </c>
      <c r="BJ22" s="106">
        <v>168</v>
      </c>
      <c r="BK22" s="106">
        <v>109.2</v>
      </c>
      <c r="BL22" s="106">
        <v>1</v>
      </c>
      <c r="BM22" s="106">
        <v>16</v>
      </c>
      <c r="BN22" s="106">
        <v>9.6</v>
      </c>
      <c r="BO22" s="106">
        <v>27</v>
      </c>
      <c r="BP22" s="106">
        <v>50</v>
      </c>
      <c r="BQ22" s="106">
        <v>50</v>
      </c>
      <c r="BR22" s="106">
        <v>4</v>
      </c>
      <c r="BS22" s="106">
        <v>21</v>
      </c>
      <c r="BT22" s="106">
        <v>5</v>
      </c>
      <c r="BU22" s="106">
        <v>112</v>
      </c>
      <c r="BV22" s="106">
        <v>1661.35</v>
      </c>
      <c r="BW22" s="106"/>
      <c r="BX22" s="106">
        <v>1449</v>
      </c>
      <c r="BY22" s="106">
        <v>1014.3000000000001</v>
      </c>
      <c r="BZ22" s="106"/>
      <c r="CA22" s="106">
        <v>522</v>
      </c>
      <c r="CB22" s="106">
        <v>0</v>
      </c>
      <c r="CC22" s="106">
        <v>4</v>
      </c>
      <c r="CD22" s="131">
        <v>0</v>
      </c>
      <c r="CE22" s="131">
        <v>0</v>
      </c>
      <c r="CF22" s="131">
        <v>0</v>
      </c>
      <c r="CG22" s="131">
        <v>554.85776857999997</v>
      </c>
      <c r="CH22" s="131">
        <v>0</v>
      </c>
    </row>
    <row r="23" spans="1:86" s="91" customFormat="1" ht="74.25" customHeight="1" x14ac:dyDescent="0.5">
      <c r="A23" s="112">
        <v>14</v>
      </c>
      <c r="B23" s="108" t="s">
        <v>164</v>
      </c>
      <c r="C23" s="114">
        <f t="shared" si="14"/>
        <v>44</v>
      </c>
      <c r="D23" s="105">
        <v>8000</v>
      </c>
      <c r="E23" s="105">
        <v>2345</v>
      </c>
      <c r="F23" s="114">
        <f t="shared" si="6"/>
        <v>3958</v>
      </c>
      <c r="G23" s="114">
        <f t="shared" si="7"/>
        <v>94</v>
      </c>
      <c r="H23" s="105">
        <v>53</v>
      </c>
      <c r="I23" s="105">
        <v>23</v>
      </c>
      <c r="J23" s="105">
        <v>18</v>
      </c>
      <c r="K23" s="105">
        <v>20</v>
      </c>
      <c r="L23" s="105">
        <v>134</v>
      </c>
      <c r="M23" s="105">
        <v>20</v>
      </c>
      <c r="N23" s="105">
        <v>10</v>
      </c>
      <c r="O23" s="105">
        <v>36</v>
      </c>
      <c r="P23" s="105">
        <v>30</v>
      </c>
      <c r="Q23" s="105">
        <v>6</v>
      </c>
      <c r="R23" s="105">
        <v>20</v>
      </c>
      <c r="S23" s="105">
        <v>1258</v>
      </c>
      <c r="T23" s="105">
        <v>20</v>
      </c>
      <c r="U23" s="105">
        <v>3758</v>
      </c>
      <c r="V23" s="105">
        <v>1428</v>
      </c>
      <c r="W23" s="105">
        <v>2</v>
      </c>
      <c r="X23" s="105">
        <v>0</v>
      </c>
      <c r="Y23" s="105">
        <v>0</v>
      </c>
      <c r="Z23" s="105"/>
      <c r="AA23" s="105">
        <v>195</v>
      </c>
      <c r="AB23" s="105">
        <v>15</v>
      </c>
      <c r="AC23" s="102">
        <v>1</v>
      </c>
      <c r="AD23" s="102">
        <v>9</v>
      </c>
      <c r="AE23" s="102">
        <v>0</v>
      </c>
      <c r="AF23" s="102">
        <v>35</v>
      </c>
      <c r="AG23" s="102">
        <v>0</v>
      </c>
      <c r="AH23" s="101"/>
      <c r="AI23" s="135">
        <f t="shared" si="8"/>
        <v>1585</v>
      </c>
      <c r="AJ23" s="135">
        <f t="shared" si="9"/>
        <v>1093.6500000000001</v>
      </c>
      <c r="AK23" s="135">
        <f t="shared" si="10"/>
        <v>56</v>
      </c>
      <c r="AL23" s="135">
        <f t="shared" si="11"/>
        <v>48</v>
      </c>
      <c r="AM23" s="100">
        <v>1</v>
      </c>
      <c r="AN23" s="100">
        <v>40</v>
      </c>
      <c r="AO23" s="100">
        <v>39</v>
      </c>
      <c r="AP23" s="106">
        <v>0</v>
      </c>
      <c r="AQ23" s="106">
        <v>7</v>
      </c>
      <c r="AR23" s="106">
        <v>0</v>
      </c>
      <c r="AS23" s="106"/>
      <c r="AT23" s="106">
        <v>9</v>
      </c>
      <c r="AU23" s="106">
        <v>9</v>
      </c>
      <c r="AV23" s="106"/>
      <c r="AW23" s="106">
        <v>30</v>
      </c>
      <c r="AX23" s="106">
        <v>19</v>
      </c>
      <c r="AY23" s="106"/>
      <c r="AZ23" s="106">
        <v>200.70000000000002</v>
      </c>
      <c r="BA23" s="106">
        <v>0</v>
      </c>
      <c r="BB23" s="106">
        <v>16</v>
      </c>
      <c r="BC23" s="106">
        <v>16</v>
      </c>
      <c r="BD23" s="106">
        <v>0</v>
      </c>
      <c r="BE23" s="106">
        <v>37</v>
      </c>
      <c r="BF23" s="106">
        <v>0</v>
      </c>
      <c r="BG23" s="135">
        <f t="shared" si="12"/>
        <v>50</v>
      </c>
      <c r="BH23" s="135">
        <f t="shared" si="13"/>
        <v>31.35</v>
      </c>
      <c r="BI23" s="106">
        <v>0</v>
      </c>
      <c r="BJ23" s="106">
        <v>27</v>
      </c>
      <c r="BK23" s="106">
        <v>17.55</v>
      </c>
      <c r="BL23" s="106">
        <v>0</v>
      </c>
      <c r="BM23" s="106">
        <v>23</v>
      </c>
      <c r="BN23" s="106">
        <v>13.8</v>
      </c>
      <c r="BO23" s="106">
        <v>0</v>
      </c>
      <c r="BP23" s="106">
        <v>32</v>
      </c>
      <c r="BQ23" s="106">
        <v>32</v>
      </c>
      <c r="BR23" s="106">
        <v>7</v>
      </c>
      <c r="BS23" s="106">
        <v>71</v>
      </c>
      <c r="BT23" s="106">
        <v>3</v>
      </c>
      <c r="BU23" s="106">
        <v>130.35</v>
      </c>
      <c r="BV23" s="106">
        <v>2083.9030000000002</v>
      </c>
      <c r="BW23" s="106">
        <v>34</v>
      </c>
      <c r="BX23" s="106">
        <v>1349</v>
      </c>
      <c r="BY23" s="106">
        <v>944.30000000000007</v>
      </c>
      <c r="BZ23" s="106">
        <v>12.95</v>
      </c>
      <c r="CA23" s="106">
        <v>512.95000000000005</v>
      </c>
      <c r="CB23" s="106">
        <v>0</v>
      </c>
      <c r="CC23" s="106">
        <v>0</v>
      </c>
      <c r="CD23" s="131">
        <v>0</v>
      </c>
      <c r="CE23" s="131">
        <v>0</v>
      </c>
      <c r="CF23" s="131">
        <v>0</v>
      </c>
      <c r="CG23" s="131">
        <v>262.00917476000001</v>
      </c>
      <c r="CH23" s="131">
        <v>0</v>
      </c>
    </row>
    <row r="24" spans="1:86" s="91" customFormat="1" ht="74.25" customHeight="1" x14ac:dyDescent="0.5">
      <c r="A24" s="112">
        <v>15</v>
      </c>
      <c r="B24" s="108" t="s">
        <v>165</v>
      </c>
      <c r="C24" s="114">
        <f t="shared" si="14"/>
        <v>32</v>
      </c>
      <c r="D24" s="105">
        <v>6000</v>
      </c>
      <c r="E24" s="105">
        <v>2135</v>
      </c>
      <c r="F24" s="114">
        <f t="shared" si="6"/>
        <v>741</v>
      </c>
      <c r="G24" s="114">
        <f t="shared" si="7"/>
        <v>331</v>
      </c>
      <c r="H24" s="105">
        <v>215</v>
      </c>
      <c r="I24" s="105">
        <v>16</v>
      </c>
      <c r="J24" s="105">
        <v>100</v>
      </c>
      <c r="K24" s="105">
        <v>15</v>
      </c>
      <c r="L24" s="105">
        <v>110</v>
      </c>
      <c r="M24" s="105">
        <v>80</v>
      </c>
      <c r="N24" s="105">
        <v>10</v>
      </c>
      <c r="O24" s="105">
        <v>45</v>
      </c>
      <c r="P24" s="105">
        <v>40</v>
      </c>
      <c r="Q24" s="105">
        <v>5</v>
      </c>
      <c r="R24" s="105">
        <v>35</v>
      </c>
      <c r="S24" s="105">
        <v>1302</v>
      </c>
      <c r="T24" s="105">
        <v>30</v>
      </c>
      <c r="U24" s="105">
        <v>225</v>
      </c>
      <c r="V24" s="105">
        <v>2450</v>
      </c>
      <c r="W24" s="105">
        <v>1</v>
      </c>
      <c r="X24" s="105">
        <v>0</v>
      </c>
      <c r="Y24" s="105">
        <v>0</v>
      </c>
      <c r="Z24" s="105"/>
      <c r="AA24" s="105">
        <v>177</v>
      </c>
      <c r="AB24" s="105">
        <v>45</v>
      </c>
      <c r="AC24" s="102"/>
      <c r="AD24" s="102">
        <v>17</v>
      </c>
      <c r="AE24" s="102">
        <v>0</v>
      </c>
      <c r="AF24" s="102">
        <v>15</v>
      </c>
      <c r="AG24" s="102"/>
      <c r="AH24" s="101"/>
      <c r="AI24" s="135">
        <f t="shared" si="8"/>
        <v>1102</v>
      </c>
      <c r="AJ24" s="135">
        <f t="shared" si="9"/>
        <v>1070.0999999999999</v>
      </c>
      <c r="AK24" s="135">
        <f t="shared" si="10"/>
        <v>373</v>
      </c>
      <c r="AL24" s="135">
        <f t="shared" si="11"/>
        <v>288</v>
      </c>
      <c r="AM24" s="100">
        <v>0</v>
      </c>
      <c r="AN24" s="100">
        <v>214</v>
      </c>
      <c r="AO24" s="100">
        <v>211</v>
      </c>
      <c r="AP24" s="106">
        <v>0</v>
      </c>
      <c r="AQ24" s="106">
        <v>17</v>
      </c>
      <c r="AR24" s="106">
        <v>0</v>
      </c>
      <c r="AS24" s="106"/>
      <c r="AT24" s="106">
        <v>142</v>
      </c>
      <c r="AU24" s="106">
        <v>77</v>
      </c>
      <c r="AV24" s="106"/>
      <c r="AW24" s="106">
        <v>18</v>
      </c>
      <c r="AX24" s="106">
        <v>18</v>
      </c>
      <c r="AY24" s="106">
        <v>0</v>
      </c>
      <c r="AZ24" s="106">
        <v>108</v>
      </c>
      <c r="BA24" s="106">
        <v>0</v>
      </c>
      <c r="BB24" s="106">
        <v>28</v>
      </c>
      <c r="BC24" s="106">
        <v>23</v>
      </c>
      <c r="BD24" s="106">
        <v>0</v>
      </c>
      <c r="BE24" s="106">
        <v>2</v>
      </c>
      <c r="BF24" s="106">
        <v>0</v>
      </c>
      <c r="BG24" s="135">
        <f t="shared" si="12"/>
        <v>162</v>
      </c>
      <c r="BH24" s="135">
        <f t="shared" si="13"/>
        <v>105</v>
      </c>
      <c r="BI24" s="106">
        <v>0</v>
      </c>
      <c r="BJ24" s="106">
        <v>156</v>
      </c>
      <c r="BK24" s="106">
        <v>101.4</v>
      </c>
      <c r="BL24" s="106">
        <v>0</v>
      </c>
      <c r="BM24" s="106">
        <v>6</v>
      </c>
      <c r="BN24" s="106">
        <v>3.5999999999999996</v>
      </c>
      <c r="BO24" s="106">
        <v>62</v>
      </c>
      <c r="BP24" s="106">
        <v>85</v>
      </c>
      <c r="BQ24" s="106">
        <v>85</v>
      </c>
      <c r="BR24" s="106">
        <v>5</v>
      </c>
      <c r="BS24" s="106">
        <v>24</v>
      </c>
      <c r="BT24" s="106">
        <v>3</v>
      </c>
      <c r="BU24" s="106">
        <v>353</v>
      </c>
      <c r="BV24" s="106">
        <v>1375.3150000000001</v>
      </c>
      <c r="BW24" s="106"/>
      <c r="BX24" s="106">
        <v>783</v>
      </c>
      <c r="BY24" s="106">
        <v>548.1</v>
      </c>
      <c r="BZ24" s="106"/>
      <c r="CA24" s="106">
        <v>752.5</v>
      </c>
      <c r="CB24" s="106">
        <v>0</v>
      </c>
      <c r="CC24" s="106">
        <v>1</v>
      </c>
      <c r="CD24" s="131">
        <v>0</v>
      </c>
      <c r="CE24" s="131">
        <v>0</v>
      </c>
      <c r="CF24" s="131">
        <v>0</v>
      </c>
      <c r="CG24" s="131">
        <v>193.29900397000003</v>
      </c>
      <c r="CH24" s="131">
        <v>0</v>
      </c>
    </row>
    <row r="25" spans="1:86" s="91" customFormat="1" ht="74.25" customHeight="1" x14ac:dyDescent="0.5">
      <c r="A25" s="112">
        <v>16</v>
      </c>
      <c r="B25" s="108" t="s">
        <v>166</v>
      </c>
      <c r="C25" s="114">
        <f t="shared" si="14"/>
        <v>47</v>
      </c>
      <c r="D25" s="105">
        <v>5000</v>
      </c>
      <c r="E25" s="105">
        <v>1367</v>
      </c>
      <c r="F25" s="114">
        <f t="shared" si="6"/>
        <v>455</v>
      </c>
      <c r="G25" s="114">
        <f t="shared" si="7"/>
        <v>95</v>
      </c>
      <c r="H25" s="105">
        <v>25</v>
      </c>
      <c r="I25" s="105">
        <v>15</v>
      </c>
      <c r="J25" s="105">
        <v>55</v>
      </c>
      <c r="K25" s="105">
        <v>0</v>
      </c>
      <c r="L25" s="105">
        <v>0</v>
      </c>
      <c r="M25" s="105">
        <v>20</v>
      </c>
      <c r="N25" s="105">
        <v>5</v>
      </c>
      <c r="O25" s="105">
        <v>100</v>
      </c>
      <c r="P25" s="105">
        <v>80</v>
      </c>
      <c r="Q25" s="105">
        <v>20</v>
      </c>
      <c r="R25" s="105">
        <v>20</v>
      </c>
      <c r="S25" s="105">
        <v>668</v>
      </c>
      <c r="T25" s="105">
        <v>28</v>
      </c>
      <c r="U25" s="105">
        <v>215</v>
      </c>
      <c r="V25" s="105">
        <v>2050</v>
      </c>
      <c r="W25" s="105">
        <v>0</v>
      </c>
      <c r="X25" s="105">
        <v>0</v>
      </c>
      <c r="Y25" s="105">
        <v>0</v>
      </c>
      <c r="Z25" s="105"/>
      <c r="AA25" s="105">
        <v>88</v>
      </c>
      <c r="AB25" s="105">
        <v>35</v>
      </c>
      <c r="AC25" s="102"/>
      <c r="AD25" s="102">
        <v>9</v>
      </c>
      <c r="AE25" s="102">
        <v>0</v>
      </c>
      <c r="AF25" s="102">
        <v>31</v>
      </c>
      <c r="AG25" s="102">
        <v>7</v>
      </c>
      <c r="AH25" s="101"/>
      <c r="AI25" s="135">
        <f t="shared" si="8"/>
        <v>1432</v>
      </c>
      <c r="AJ25" s="135">
        <f t="shared" si="9"/>
        <v>1001.5</v>
      </c>
      <c r="AK25" s="135">
        <f t="shared" si="10"/>
        <v>72</v>
      </c>
      <c r="AL25" s="135">
        <f t="shared" si="11"/>
        <v>28</v>
      </c>
      <c r="AM25" s="100">
        <v>0</v>
      </c>
      <c r="AN25" s="100">
        <v>25</v>
      </c>
      <c r="AO25" s="100">
        <v>18</v>
      </c>
      <c r="AP25" s="106">
        <v>0</v>
      </c>
      <c r="AQ25" s="106">
        <v>18</v>
      </c>
      <c r="AR25" s="106">
        <v>0</v>
      </c>
      <c r="AS25" s="106"/>
      <c r="AT25" s="106">
        <v>29</v>
      </c>
      <c r="AU25" s="106">
        <v>10</v>
      </c>
      <c r="AV25" s="106"/>
      <c r="AW25" s="106">
        <v>0</v>
      </c>
      <c r="AX25" s="106">
        <v>0</v>
      </c>
      <c r="AY25" s="106">
        <v>0</v>
      </c>
      <c r="AZ25" s="106">
        <v>0</v>
      </c>
      <c r="BA25" s="106">
        <v>0</v>
      </c>
      <c r="BB25" s="106">
        <v>20</v>
      </c>
      <c r="BC25" s="106">
        <v>20</v>
      </c>
      <c r="BD25" s="106">
        <v>0</v>
      </c>
      <c r="BE25" s="106">
        <v>2</v>
      </c>
      <c r="BF25" s="106">
        <v>0</v>
      </c>
      <c r="BG25" s="135">
        <f t="shared" si="12"/>
        <v>146</v>
      </c>
      <c r="BH25" s="135">
        <f t="shared" si="13"/>
        <v>91.3</v>
      </c>
      <c r="BI25" s="106">
        <v>3</v>
      </c>
      <c r="BJ25" s="106">
        <v>74</v>
      </c>
      <c r="BK25" s="106">
        <v>48.1</v>
      </c>
      <c r="BL25" s="106">
        <v>0</v>
      </c>
      <c r="BM25" s="106">
        <v>72</v>
      </c>
      <c r="BN25" s="106">
        <v>43.199999999999996</v>
      </c>
      <c r="BO25" s="106">
        <v>30</v>
      </c>
      <c r="BP25" s="106">
        <v>65</v>
      </c>
      <c r="BQ25" s="106">
        <v>65</v>
      </c>
      <c r="BR25" s="106">
        <v>8</v>
      </c>
      <c r="BS25" s="106">
        <v>63</v>
      </c>
      <c r="BT25" s="106">
        <v>2</v>
      </c>
      <c r="BU25" s="106">
        <v>173.1</v>
      </c>
      <c r="BV25" s="106">
        <v>1299.7049999999999</v>
      </c>
      <c r="BW25" s="106"/>
      <c r="BX25" s="106">
        <v>1136</v>
      </c>
      <c r="BY25" s="106">
        <v>795.19999999999993</v>
      </c>
      <c r="BZ25" s="106"/>
      <c r="CA25" s="106">
        <v>524</v>
      </c>
      <c r="CB25" s="106">
        <v>0</v>
      </c>
      <c r="CC25" s="106">
        <v>0</v>
      </c>
      <c r="CD25" s="131">
        <v>0</v>
      </c>
      <c r="CE25" s="131">
        <v>0</v>
      </c>
      <c r="CF25" s="131">
        <v>0</v>
      </c>
      <c r="CG25" s="131">
        <v>96.647503459999996</v>
      </c>
      <c r="CH25" s="131">
        <v>0</v>
      </c>
    </row>
    <row r="26" spans="1:86" s="91" customFormat="1" ht="74.25" customHeight="1" x14ac:dyDescent="0.5">
      <c r="A26" s="112">
        <v>17</v>
      </c>
      <c r="B26" s="108" t="s">
        <v>167</v>
      </c>
      <c r="C26" s="114">
        <f t="shared" si="14"/>
        <v>60</v>
      </c>
      <c r="D26" s="105">
        <v>9000</v>
      </c>
      <c r="E26" s="105">
        <v>3826</v>
      </c>
      <c r="F26" s="114">
        <f t="shared" si="6"/>
        <v>4636</v>
      </c>
      <c r="G26" s="114">
        <f t="shared" si="7"/>
        <v>436</v>
      </c>
      <c r="H26" s="105">
        <v>280</v>
      </c>
      <c r="I26" s="105">
        <v>6</v>
      </c>
      <c r="J26" s="105">
        <v>150</v>
      </c>
      <c r="K26" s="105">
        <v>11</v>
      </c>
      <c r="L26" s="105">
        <v>74</v>
      </c>
      <c r="M26" s="105">
        <v>38</v>
      </c>
      <c r="N26" s="105">
        <v>52</v>
      </c>
      <c r="O26" s="105">
        <v>65</v>
      </c>
      <c r="P26" s="105">
        <v>30</v>
      </c>
      <c r="Q26" s="105">
        <v>35</v>
      </c>
      <c r="R26" s="105">
        <v>34</v>
      </c>
      <c r="S26" s="105">
        <v>1680</v>
      </c>
      <c r="T26" s="105">
        <v>34</v>
      </c>
      <c r="U26" s="105">
        <v>4000</v>
      </c>
      <c r="V26" s="105">
        <v>2000</v>
      </c>
      <c r="W26" s="105">
        <v>1</v>
      </c>
      <c r="X26" s="105">
        <v>0</v>
      </c>
      <c r="Y26" s="105">
        <v>0</v>
      </c>
      <c r="Z26" s="105"/>
      <c r="AA26" s="105">
        <v>253</v>
      </c>
      <c r="AB26" s="105">
        <v>50</v>
      </c>
      <c r="AC26" s="102"/>
      <c r="AD26" s="102">
        <v>17</v>
      </c>
      <c r="AE26" s="102">
        <v>0</v>
      </c>
      <c r="AF26" s="102">
        <v>43</v>
      </c>
      <c r="AG26" s="102">
        <v>0</v>
      </c>
      <c r="AH26" s="101"/>
      <c r="AI26" s="135">
        <f>SUM(AW26,BB26,BE26,BG26,BP26,BS26,BX26)</f>
        <v>2287</v>
      </c>
      <c r="AJ26" s="135">
        <f t="shared" si="9"/>
        <v>1665.4499999999998</v>
      </c>
      <c r="AK26" s="135">
        <f t="shared" si="10"/>
        <v>253</v>
      </c>
      <c r="AL26" s="135">
        <f t="shared" si="11"/>
        <v>98</v>
      </c>
      <c r="AM26" s="100">
        <v>0</v>
      </c>
      <c r="AN26" s="100">
        <v>166</v>
      </c>
      <c r="AO26" s="100">
        <v>72</v>
      </c>
      <c r="AP26" s="106">
        <v>0</v>
      </c>
      <c r="AQ26" s="106">
        <v>27</v>
      </c>
      <c r="AR26" s="106">
        <v>8</v>
      </c>
      <c r="AS26" s="106"/>
      <c r="AT26" s="106">
        <v>60</v>
      </c>
      <c r="AU26" s="106">
        <v>18</v>
      </c>
      <c r="AV26" s="106"/>
      <c r="AW26" s="106">
        <v>0</v>
      </c>
      <c r="AX26" s="106">
        <v>0</v>
      </c>
      <c r="AY26" s="106">
        <v>0</v>
      </c>
      <c r="AZ26" s="106">
        <v>0</v>
      </c>
      <c r="BA26" s="106">
        <v>0</v>
      </c>
      <c r="BB26" s="106">
        <v>60</v>
      </c>
      <c r="BC26" s="106">
        <v>60</v>
      </c>
      <c r="BD26" s="106">
        <v>0</v>
      </c>
      <c r="BE26" s="106">
        <v>1</v>
      </c>
      <c r="BF26" s="106">
        <v>0</v>
      </c>
      <c r="BG26" s="135">
        <f t="shared" si="12"/>
        <v>56</v>
      </c>
      <c r="BH26" s="135">
        <f t="shared" si="13"/>
        <v>36.25</v>
      </c>
      <c r="BI26" s="106">
        <v>17</v>
      </c>
      <c r="BJ26" s="106">
        <v>53</v>
      </c>
      <c r="BK26" s="106">
        <v>34.450000000000003</v>
      </c>
      <c r="BL26" s="106">
        <v>0</v>
      </c>
      <c r="BM26" s="106">
        <v>3</v>
      </c>
      <c r="BN26" s="106">
        <v>1.7999999999999998</v>
      </c>
      <c r="BO26" s="106">
        <v>0</v>
      </c>
      <c r="BP26" s="106">
        <v>26</v>
      </c>
      <c r="BQ26" s="106">
        <v>26</v>
      </c>
      <c r="BR26" s="106">
        <v>3</v>
      </c>
      <c r="BS26" s="106">
        <v>88</v>
      </c>
      <c r="BT26" s="106">
        <v>6</v>
      </c>
      <c r="BU26" s="106">
        <v>83</v>
      </c>
      <c r="BV26" s="106">
        <v>2957.1</v>
      </c>
      <c r="BW26" s="106"/>
      <c r="BX26" s="106">
        <v>2056</v>
      </c>
      <c r="BY26" s="106">
        <v>1439.1999999999998</v>
      </c>
      <c r="BZ26" s="106"/>
      <c r="CA26" s="106">
        <v>520</v>
      </c>
      <c r="CB26" s="106">
        <v>0</v>
      </c>
      <c r="CC26" s="106">
        <v>0</v>
      </c>
      <c r="CD26" s="131">
        <v>0</v>
      </c>
      <c r="CE26" s="131">
        <v>0</v>
      </c>
      <c r="CF26" s="131">
        <v>0</v>
      </c>
      <c r="CG26" s="131">
        <v>309.44381187000005</v>
      </c>
      <c r="CH26" s="131">
        <v>0</v>
      </c>
    </row>
    <row r="27" spans="1:86" s="89" customFormat="1" ht="74.25" customHeight="1" x14ac:dyDescent="0.5">
      <c r="A27" s="335" t="s">
        <v>113</v>
      </c>
      <c r="B27" s="335"/>
      <c r="C27" s="135">
        <f t="shared" si="14"/>
        <v>542</v>
      </c>
      <c r="D27" s="135">
        <f t="shared" ref="D27" si="16">SUM(D28:D43)</f>
        <v>22000</v>
      </c>
      <c r="E27" s="135">
        <f>SUM(E28:E43)</f>
        <v>51883</v>
      </c>
      <c r="F27" s="135">
        <f t="shared" si="6"/>
        <v>65460</v>
      </c>
      <c r="G27" s="135">
        <f t="shared" ref="G27:G90" si="17">+H27+I27+J27</f>
        <v>19202</v>
      </c>
      <c r="H27" s="135">
        <f t="shared" ref="H27" si="18">SUM(H28:H43)</f>
        <v>8227</v>
      </c>
      <c r="I27" s="135">
        <v>10742</v>
      </c>
      <c r="J27" s="135">
        <f t="shared" ref="J27:Y27" si="19">SUM(J28:J43)</f>
        <v>233</v>
      </c>
      <c r="K27" s="135">
        <f t="shared" si="19"/>
        <v>47</v>
      </c>
      <c r="L27" s="135">
        <f t="shared" si="19"/>
        <v>11.399999999999999</v>
      </c>
      <c r="M27" s="135">
        <v>8075</v>
      </c>
      <c r="N27" s="135">
        <f t="shared" ref="N27:O27" si="20">SUM(N28:N43)</f>
        <v>475</v>
      </c>
      <c r="O27" s="135">
        <f t="shared" si="20"/>
        <v>3697</v>
      </c>
      <c r="P27" s="135">
        <f t="shared" si="19"/>
        <v>3697</v>
      </c>
      <c r="Q27" s="135">
        <f t="shared" si="19"/>
        <v>324</v>
      </c>
      <c r="R27" s="135">
        <f t="shared" si="19"/>
        <v>3964</v>
      </c>
      <c r="S27" s="135">
        <f t="shared" si="19"/>
        <v>129576</v>
      </c>
      <c r="T27" s="135">
        <f t="shared" ref="T27" si="21">SUM(T28:T43)</f>
        <v>3964</v>
      </c>
      <c r="U27" s="135">
        <f t="shared" si="19"/>
        <v>30000</v>
      </c>
      <c r="V27" s="135">
        <f t="shared" si="19"/>
        <v>3000</v>
      </c>
      <c r="W27" s="135">
        <f t="shared" si="19"/>
        <v>722</v>
      </c>
      <c r="X27" s="135">
        <f t="shared" si="19"/>
        <v>0</v>
      </c>
      <c r="Y27" s="135">
        <f t="shared" si="19"/>
        <v>0</v>
      </c>
      <c r="Z27" s="135">
        <v>180</v>
      </c>
      <c r="AA27" s="135">
        <f>SUM(AA28:AA43)</f>
        <v>11492</v>
      </c>
      <c r="AB27" s="135">
        <f t="shared" ref="AB27:CH27" si="22">SUM(AB28:AB43)</f>
        <v>0</v>
      </c>
      <c r="AC27" s="135">
        <f t="shared" si="22"/>
        <v>0</v>
      </c>
      <c r="AD27" s="135">
        <f t="shared" si="22"/>
        <v>244</v>
      </c>
      <c r="AE27" s="135">
        <f t="shared" si="22"/>
        <v>0</v>
      </c>
      <c r="AF27" s="135">
        <f t="shared" si="22"/>
        <v>235</v>
      </c>
      <c r="AG27" s="135">
        <f t="shared" si="22"/>
        <v>63</v>
      </c>
      <c r="AH27" s="135">
        <f t="shared" si="22"/>
        <v>0</v>
      </c>
      <c r="AI27" s="135">
        <f t="shared" ref="AI27:AI90" si="23">SUM(AW27,BB27,BE27,BG27,BP27,BS27,BX27)</f>
        <v>55189</v>
      </c>
      <c r="AJ27" s="135">
        <f t="shared" si="9"/>
        <v>7839</v>
      </c>
      <c r="AK27" s="135">
        <f t="shared" si="10"/>
        <v>4534</v>
      </c>
      <c r="AL27" s="135">
        <f t="shared" si="11"/>
        <v>4534</v>
      </c>
      <c r="AM27" s="135">
        <f t="shared" si="22"/>
        <v>5</v>
      </c>
      <c r="AN27" s="135">
        <f t="shared" si="22"/>
        <v>4509</v>
      </c>
      <c r="AO27" s="135">
        <f t="shared" si="22"/>
        <v>4509</v>
      </c>
      <c r="AP27" s="135">
        <f t="shared" si="22"/>
        <v>0</v>
      </c>
      <c r="AQ27" s="135">
        <f t="shared" si="22"/>
        <v>0</v>
      </c>
      <c r="AR27" s="135">
        <f t="shared" si="22"/>
        <v>0</v>
      </c>
      <c r="AS27" s="135">
        <f t="shared" si="22"/>
        <v>0</v>
      </c>
      <c r="AT27" s="135">
        <f t="shared" si="22"/>
        <v>25</v>
      </c>
      <c r="AU27" s="135">
        <f t="shared" si="22"/>
        <v>25</v>
      </c>
      <c r="AV27" s="135">
        <f t="shared" si="22"/>
        <v>0</v>
      </c>
      <c r="AW27" s="135">
        <f t="shared" si="22"/>
        <v>7</v>
      </c>
      <c r="AX27" s="135">
        <f t="shared" si="22"/>
        <v>7</v>
      </c>
      <c r="AY27" s="135">
        <f t="shared" si="22"/>
        <v>0</v>
      </c>
      <c r="AZ27" s="135">
        <f t="shared" si="22"/>
        <v>32</v>
      </c>
      <c r="BA27" s="135">
        <f t="shared" si="22"/>
        <v>0</v>
      </c>
      <c r="BB27" s="135">
        <f t="shared" si="22"/>
        <v>8075</v>
      </c>
      <c r="BC27" s="135">
        <f t="shared" si="22"/>
        <v>0</v>
      </c>
      <c r="BD27" s="135">
        <f t="shared" si="22"/>
        <v>0</v>
      </c>
      <c r="BE27" s="135">
        <f t="shared" si="22"/>
        <v>67</v>
      </c>
      <c r="BF27" s="135">
        <f t="shared" si="22"/>
        <v>0</v>
      </c>
      <c r="BG27" s="135">
        <f t="shared" si="12"/>
        <v>3479</v>
      </c>
      <c r="BH27" s="135">
        <f t="shared" si="13"/>
        <v>3298</v>
      </c>
      <c r="BI27" s="135">
        <f t="shared" ref="BI27:BN27" si="24">SUM(BI28:BI43)</f>
        <v>0</v>
      </c>
      <c r="BJ27" s="135">
        <f t="shared" si="24"/>
        <v>3239</v>
      </c>
      <c r="BK27" s="135">
        <f t="shared" si="24"/>
        <v>3239</v>
      </c>
      <c r="BL27" s="135">
        <f t="shared" si="24"/>
        <v>0</v>
      </c>
      <c r="BM27" s="135">
        <f t="shared" si="24"/>
        <v>240</v>
      </c>
      <c r="BN27" s="135">
        <f t="shared" si="24"/>
        <v>59</v>
      </c>
      <c r="BO27" s="135">
        <f t="shared" si="22"/>
        <v>0</v>
      </c>
      <c r="BP27" s="135">
        <f t="shared" si="22"/>
        <v>18044</v>
      </c>
      <c r="BQ27" s="135">
        <f t="shared" si="22"/>
        <v>0</v>
      </c>
      <c r="BR27" s="135">
        <f t="shared" si="22"/>
        <v>0</v>
      </c>
      <c r="BS27" s="135">
        <f t="shared" si="22"/>
        <v>1748</v>
      </c>
      <c r="BT27" s="135">
        <f t="shared" si="22"/>
        <v>0</v>
      </c>
      <c r="BU27" s="135">
        <f t="shared" si="22"/>
        <v>0</v>
      </c>
      <c r="BV27" s="135">
        <f t="shared" si="22"/>
        <v>43516.326571999998</v>
      </c>
      <c r="BW27" s="135">
        <f t="shared" si="22"/>
        <v>67</v>
      </c>
      <c r="BX27" s="135">
        <f t="shared" si="22"/>
        <v>23769</v>
      </c>
      <c r="BY27" s="135">
        <f t="shared" si="22"/>
        <v>0</v>
      </c>
      <c r="BZ27" s="135">
        <f t="shared" si="22"/>
        <v>6.7</v>
      </c>
      <c r="CA27" s="135">
        <f t="shared" si="22"/>
        <v>2444.3999999999996</v>
      </c>
      <c r="CB27" s="135">
        <f t="shared" si="22"/>
        <v>0</v>
      </c>
      <c r="CC27" s="135">
        <f t="shared" si="22"/>
        <v>706</v>
      </c>
      <c r="CD27" s="135">
        <f t="shared" si="22"/>
        <v>0</v>
      </c>
      <c r="CE27" s="135">
        <f t="shared" si="22"/>
        <v>0</v>
      </c>
      <c r="CF27" s="135">
        <f t="shared" si="22"/>
        <v>0</v>
      </c>
      <c r="CG27" s="135">
        <f t="shared" si="22"/>
        <v>1453</v>
      </c>
      <c r="CH27" s="135">
        <f t="shared" si="22"/>
        <v>0</v>
      </c>
    </row>
    <row r="28" spans="1:86" s="90" customFormat="1" ht="74.25" customHeight="1" x14ac:dyDescent="0.5">
      <c r="A28" s="112">
        <v>1</v>
      </c>
      <c r="B28" s="111" t="s">
        <v>170</v>
      </c>
      <c r="C28" s="114">
        <f t="shared" si="14"/>
        <v>43</v>
      </c>
      <c r="D28" s="103">
        <v>2200</v>
      </c>
      <c r="E28" s="105">
        <v>6716</v>
      </c>
      <c r="F28" s="114">
        <f t="shared" si="6"/>
        <v>2387</v>
      </c>
      <c r="G28" s="114">
        <f t="shared" si="17"/>
        <v>902</v>
      </c>
      <c r="H28" s="103">
        <v>877</v>
      </c>
      <c r="I28" s="105">
        <v>0</v>
      </c>
      <c r="J28" s="105">
        <v>25</v>
      </c>
      <c r="K28" s="105">
        <v>5</v>
      </c>
      <c r="L28" s="105">
        <v>1.22</v>
      </c>
      <c r="M28" s="139">
        <v>376</v>
      </c>
      <c r="N28" s="103">
        <v>36</v>
      </c>
      <c r="O28" s="103">
        <v>334</v>
      </c>
      <c r="P28" s="105">
        <v>334</v>
      </c>
      <c r="Q28" s="105">
        <v>7</v>
      </c>
      <c r="R28" s="105">
        <v>734</v>
      </c>
      <c r="S28" s="105">
        <v>24835</v>
      </c>
      <c r="T28" s="103">
        <v>734</v>
      </c>
      <c r="U28" s="105">
        <v>0</v>
      </c>
      <c r="V28" s="105">
        <v>0</v>
      </c>
      <c r="W28" s="105">
        <v>55</v>
      </c>
      <c r="X28" s="105">
        <v>0</v>
      </c>
      <c r="Y28" s="105">
        <v>0</v>
      </c>
      <c r="Z28" s="105"/>
      <c r="AA28" s="105">
        <v>2391</v>
      </c>
      <c r="AB28" s="105"/>
      <c r="AC28" s="102">
        <v>0</v>
      </c>
      <c r="AD28" s="102">
        <v>22</v>
      </c>
      <c r="AE28" s="102">
        <v>0</v>
      </c>
      <c r="AF28" s="102">
        <v>13</v>
      </c>
      <c r="AG28" s="102">
        <v>8</v>
      </c>
      <c r="AH28" s="101"/>
      <c r="AI28" s="135">
        <f t="shared" si="23"/>
        <v>2081</v>
      </c>
      <c r="AJ28" s="135">
        <f t="shared" si="9"/>
        <v>1204</v>
      </c>
      <c r="AK28" s="135">
        <f t="shared" si="10"/>
        <v>741</v>
      </c>
      <c r="AL28" s="135">
        <f t="shared" si="11"/>
        <v>741</v>
      </c>
      <c r="AM28" s="100">
        <v>0</v>
      </c>
      <c r="AN28" s="100">
        <v>741</v>
      </c>
      <c r="AO28" s="100">
        <v>741</v>
      </c>
      <c r="AP28" s="106">
        <v>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6"/>
      <c r="AW28" s="106">
        <v>0</v>
      </c>
      <c r="AX28" s="106">
        <v>0</v>
      </c>
      <c r="AY28" s="106"/>
      <c r="AZ28" s="106">
        <v>0</v>
      </c>
      <c r="BA28" s="106">
        <v>0</v>
      </c>
      <c r="BB28" s="106">
        <v>376</v>
      </c>
      <c r="BC28" s="106">
        <v>0</v>
      </c>
      <c r="BD28" s="106">
        <v>0</v>
      </c>
      <c r="BE28" s="106">
        <v>3</v>
      </c>
      <c r="BF28" s="106"/>
      <c r="BG28" s="135">
        <f t="shared" si="12"/>
        <v>468</v>
      </c>
      <c r="BH28" s="135">
        <f t="shared" si="13"/>
        <v>463</v>
      </c>
      <c r="BI28" s="106">
        <v>0</v>
      </c>
      <c r="BJ28" s="106">
        <v>461</v>
      </c>
      <c r="BK28" s="106">
        <v>461</v>
      </c>
      <c r="BL28" s="106">
        <v>0</v>
      </c>
      <c r="BM28" s="106">
        <v>7</v>
      </c>
      <c r="BN28" s="106">
        <v>2</v>
      </c>
      <c r="BO28" s="106">
        <v>0</v>
      </c>
      <c r="BP28" s="106">
        <v>1146</v>
      </c>
      <c r="BQ28" s="106">
        <v>0</v>
      </c>
      <c r="BR28" s="106">
        <v>0</v>
      </c>
      <c r="BS28" s="106">
        <v>88</v>
      </c>
      <c r="BT28" s="106">
        <v>0</v>
      </c>
      <c r="BU28" s="106">
        <v>0</v>
      </c>
      <c r="BV28" s="106">
        <v>2585.780894</v>
      </c>
      <c r="BW28" s="106">
        <v>0</v>
      </c>
      <c r="BX28" s="106">
        <v>0</v>
      </c>
      <c r="BY28" s="106">
        <v>0</v>
      </c>
      <c r="BZ28" s="106">
        <v>0</v>
      </c>
      <c r="CA28" s="106" t="s">
        <v>419</v>
      </c>
      <c r="CB28" s="106">
        <v>0</v>
      </c>
      <c r="CC28" s="106">
        <v>52</v>
      </c>
      <c r="CD28" s="131">
        <v>0</v>
      </c>
      <c r="CE28" s="131">
        <v>0</v>
      </c>
      <c r="CF28" s="131">
        <v>0</v>
      </c>
      <c r="CG28" s="131">
        <v>820</v>
      </c>
      <c r="CH28" s="131"/>
    </row>
    <row r="29" spans="1:86" s="90" customFormat="1" ht="74.25" customHeight="1" x14ac:dyDescent="0.5">
      <c r="A29" s="112">
        <v>2</v>
      </c>
      <c r="B29" s="98" t="s">
        <v>171</v>
      </c>
      <c r="C29" s="114">
        <f t="shared" si="14"/>
        <v>27</v>
      </c>
      <c r="D29" s="103">
        <v>701</v>
      </c>
      <c r="E29" s="105">
        <v>1316</v>
      </c>
      <c r="F29" s="114">
        <f t="shared" si="6"/>
        <v>857</v>
      </c>
      <c r="G29" s="114">
        <f t="shared" si="17"/>
        <v>240</v>
      </c>
      <c r="H29" s="103">
        <v>234</v>
      </c>
      <c r="I29" s="105">
        <v>0</v>
      </c>
      <c r="J29" s="105">
        <v>6</v>
      </c>
      <c r="K29" s="105">
        <v>1</v>
      </c>
      <c r="L29" s="105">
        <v>0.28999999999999998</v>
      </c>
      <c r="M29" s="139">
        <v>285</v>
      </c>
      <c r="N29" s="103">
        <v>16</v>
      </c>
      <c r="O29" s="103">
        <v>30</v>
      </c>
      <c r="P29" s="105">
        <v>30</v>
      </c>
      <c r="Q29" s="105">
        <v>6</v>
      </c>
      <c r="R29" s="105">
        <v>285</v>
      </c>
      <c r="S29" s="105">
        <v>7000</v>
      </c>
      <c r="T29" s="103">
        <v>285</v>
      </c>
      <c r="U29" s="105">
        <v>0</v>
      </c>
      <c r="V29" s="105">
        <v>0</v>
      </c>
      <c r="W29" s="105">
        <v>35</v>
      </c>
      <c r="X29" s="105">
        <v>0</v>
      </c>
      <c r="Y29" s="105">
        <v>0</v>
      </c>
      <c r="Z29" s="105"/>
      <c r="AA29" s="105">
        <v>158</v>
      </c>
      <c r="AB29" s="105"/>
      <c r="AC29" s="102">
        <v>0</v>
      </c>
      <c r="AD29" s="102">
        <v>22</v>
      </c>
      <c r="AE29" s="102">
        <v>0</v>
      </c>
      <c r="AF29" s="102">
        <v>4</v>
      </c>
      <c r="AG29" s="102">
        <v>1</v>
      </c>
      <c r="AH29" s="101"/>
      <c r="AI29" s="135">
        <f t="shared" si="23"/>
        <v>838</v>
      </c>
      <c r="AJ29" s="135">
        <f t="shared" si="9"/>
        <v>144</v>
      </c>
      <c r="AK29" s="135">
        <f t="shared" si="10"/>
        <v>96</v>
      </c>
      <c r="AL29" s="135">
        <f t="shared" si="11"/>
        <v>96</v>
      </c>
      <c r="AM29" s="100">
        <v>0</v>
      </c>
      <c r="AN29" s="100">
        <v>82</v>
      </c>
      <c r="AO29" s="100">
        <v>82</v>
      </c>
      <c r="AP29" s="106">
        <v>0</v>
      </c>
      <c r="AQ29" s="106">
        <v>0</v>
      </c>
      <c r="AR29" s="106">
        <v>0</v>
      </c>
      <c r="AS29" s="106">
        <v>0</v>
      </c>
      <c r="AT29" s="106">
        <v>14</v>
      </c>
      <c r="AU29" s="106">
        <v>14</v>
      </c>
      <c r="AV29" s="106"/>
      <c r="AW29" s="106">
        <v>0</v>
      </c>
      <c r="AX29" s="106">
        <v>0</v>
      </c>
      <c r="AY29" s="106"/>
      <c r="AZ29" s="106">
        <v>0</v>
      </c>
      <c r="BA29" s="106">
        <v>0</v>
      </c>
      <c r="BB29" s="106">
        <v>285</v>
      </c>
      <c r="BC29" s="106">
        <v>0</v>
      </c>
      <c r="BD29" s="106">
        <v>0</v>
      </c>
      <c r="BE29" s="106">
        <v>0</v>
      </c>
      <c r="BF29" s="106"/>
      <c r="BG29" s="135">
        <f t="shared" si="12"/>
        <v>48</v>
      </c>
      <c r="BH29" s="135">
        <f t="shared" si="13"/>
        <v>48</v>
      </c>
      <c r="BI29" s="106">
        <v>0</v>
      </c>
      <c r="BJ29" s="106">
        <v>48</v>
      </c>
      <c r="BK29" s="106">
        <v>48</v>
      </c>
      <c r="BL29" s="106">
        <v>0</v>
      </c>
      <c r="BM29" s="106">
        <v>0</v>
      </c>
      <c r="BN29" s="106">
        <v>0</v>
      </c>
      <c r="BO29" s="106">
        <v>0</v>
      </c>
      <c r="BP29" s="106">
        <v>446</v>
      </c>
      <c r="BQ29" s="106">
        <v>0</v>
      </c>
      <c r="BR29" s="106">
        <v>0</v>
      </c>
      <c r="BS29" s="106">
        <v>59</v>
      </c>
      <c r="BT29" s="106">
        <v>0</v>
      </c>
      <c r="BU29" s="106">
        <v>0</v>
      </c>
      <c r="BV29" s="106">
        <v>1212.1309999999999</v>
      </c>
      <c r="BW29" s="106">
        <v>0</v>
      </c>
      <c r="BX29" s="106">
        <v>0</v>
      </c>
      <c r="BY29" s="106">
        <v>0</v>
      </c>
      <c r="BZ29" s="106">
        <v>0</v>
      </c>
      <c r="CA29" s="106" t="s">
        <v>419</v>
      </c>
      <c r="CB29" s="106">
        <v>0</v>
      </c>
      <c r="CC29" s="106">
        <v>22</v>
      </c>
      <c r="CD29" s="131">
        <v>0</v>
      </c>
      <c r="CE29" s="131">
        <v>0</v>
      </c>
      <c r="CF29" s="131">
        <v>0</v>
      </c>
      <c r="CG29" s="131">
        <v>11</v>
      </c>
      <c r="CH29" s="131"/>
    </row>
    <row r="30" spans="1:86" s="90" customFormat="1" ht="74.25" customHeight="1" x14ac:dyDescent="0.5">
      <c r="A30" s="112">
        <v>3</v>
      </c>
      <c r="B30" s="108" t="s">
        <v>172</v>
      </c>
      <c r="C30" s="114">
        <f t="shared" si="14"/>
        <v>47</v>
      </c>
      <c r="D30" s="103">
        <v>1652</v>
      </c>
      <c r="E30" s="105">
        <v>7449</v>
      </c>
      <c r="F30" s="114">
        <f t="shared" si="6"/>
        <v>4530</v>
      </c>
      <c r="G30" s="114">
        <f t="shared" si="17"/>
        <v>804</v>
      </c>
      <c r="H30" s="103">
        <v>786</v>
      </c>
      <c r="I30" s="105">
        <v>0</v>
      </c>
      <c r="J30" s="105">
        <v>18</v>
      </c>
      <c r="K30" s="105">
        <v>4</v>
      </c>
      <c r="L30" s="105">
        <v>0.86</v>
      </c>
      <c r="M30" s="139">
        <v>1191</v>
      </c>
      <c r="N30" s="103">
        <v>26</v>
      </c>
      <c r="O30" s="103">
        <v>635</v>
      </c>
      <c r="P30" s="105">
        <v>635</v>
      </c>
      <c r="Q30" s="105">
        <v>41</v>
      </c>
      <c r="R30" s="105">
        <v>200</v>
      </c>
      <c r="S30" s="105">
        <v>6547</v>
      </c>
      <c r="T30" s="103">
        <v>200</v>
      </c>
      <c r="U30" s="105">
        <v>1670</v>
      </c>
      <c r="V30" s="105">
        <v>167</v>
      </c>
      <c r="W30" s="105">
        <v>55</v>
      </c>
      <c r="X30" s="105">
        <v>0</v>
      </c>
      <c r="Y30" s="105">
        <v>0</v>
      </c>
      <c r="Z30" s="105"/>
      <c r="AA30" s="105">
        <v>1173</v>
      </c>
      <c r="AB30" s="105"/>
      <c r="AC30" s="102">
        <v>0</v>
      </c>
      <c r="AD30" s="102">
        <v>20</v>
      </c>
      <c r="AE30" s="102">
        <v>0</v>
      </c>
      <c r="AF30" s="102">
        <v>20</v>
      </c>
      <c r="AG30" s="102">
        <v>7</v>
      </c>
      <c r="AH30" s="101"/>
      <c r="AI30" s="135">
        <f t="shared" si="23"/>
        <v>5246</v>
      </c>
      <c r="AJ30" s="135">
        <f t="shared" si="9"/>
        <v>845</v>
      </c>
      <c r="AK30" s="135">
        <f t="shared" si="10"/>
        <v>347</v>
      </c>
      <c r="AL30" s="135">
        <f t="shared" si="11"/>
        <v>347</v>
      </c>
      <c r="AM30" s="100">
        <v>0</v>
      </c>
      <c r="AN30" s="100">
        <v>347</v>
      </c>
      <c r="AO30" s="100">
        <v>347</v>
      </c>
      <c r="AP30" s="106">
        <v>0</v>
      </c>
      <c r="AQ30" s="106">
        <v>0</v>
      </c>
      <c r="AR30" s="106">
        <v>0</v>
      </c>
      <c r="AS30" s="106">
        <v>0</v>
      </c>
      <c r="AT30" s="106">
        <v>0</v>
      </c>
      <c r="AU30" s="106">
        <v>0</v>
      </c>
      <c r="AV30" s="106"/>
      <c r="AW30" s="106">
        <v>0</v>
      </c>
      <c r="AX30" s="106">
        <v>0</v>
      </c>
      <c r="AY30" s="106"/>
      <c r="AZ30" s="106">
        <v>0</v>
      </c>
      <c r="BA30" s="106">
        <v>0</v>
      </c>
      <c r="BB30" s="106">
        <v>1191</v>
      </c>
      <c r="BC30" s="106">
        <v>0</v>
      </c>
      <c r="BD30" s="106">
        <v>0</v>
      </c>
      <c r="BE30" s="106">
        <v>1</v>
      </c>
      <c r="BF30" s="106"/>
      <c r="BG30" s="135">
        <f t="shared" si="12"/>
        <v>507</v>
      </c>
      <c r="BH30" s="135">
        <f t="shared" si="13"/>
        <v>498</v>
      </c>
      <c r="BI30" s="106">
        <v>0</v>
      </c>
      <c r="BJ30" s="106">
        <v>495</v>
      </c>
      <c r="BK30" s="106">
        <v>495</v>
      </c>
      <c r="BL30" s="106">
        <v>0</v>
      </c>
      <c r="BM30" s="106">
        <v>12</v>
      </c>
      <c r="BN30" s="106">
        <v>3</v>
      </c>
      <c r="BO30" s="106">
        <v>0</v>
      </c>
      <c r="BP30" s="106">
        <v>1992</v>
      </c>
      <c r="BQ30" s="106">
        <v>0</v>
      </c>
      <c r="BR30" s="106">
        <v>0</v>
      </c>
      <c r="BS30" s="106">
        <v>112</v>
      </c>
      <c r="BT30" s="106">
        <v>0</v>
      </c>
      <c r="BU30" s="106">
        <v>0</v>
      </c>
      <c r="BV30" s="106">
        <v>2848.53042</v>
      </c>
      <c r="BW30" s="106">
        <v>0</v>
      </c>
      <c r="BX30" s="106">
        <v>1443</v>
      </c>
      <c r="BY30" s="106">
        <v>0</v>
      </c>
      <c r="BZ30" s="106">
        <v>0</v>
      </c>
      <c r="CA30" s="106">
        <v>144.30000000000001</v>
      </c>
      <c r="CB30" s="106">
        <v>0</v>
      </c>
      <c r="CC30" s="106">
        <v>72</v>
      </c>
      <c r="CD30" s="131">
        <v>0</v>
      </c>
      <c r="CE30" s="131">
        <v>0</v>
      </c>
      <c r="CF30" s="131">
        <v>0</v>
      </c>
      <c r="CG30" s="131">
        <v>103</v>
      </c>
      <c r="CH30" s="131"/>
    </row>
    <row r="31" spans="1:86" s="90" customFormat="1" ht="74.25" customHeight="1" x14ac:dyDescent="0.5">
      <c r="A31" s="112">
        <v>4</v>
      </c>
      <c r="B31" s="108" t="s">
        <v>173</v>
      </c>
      <c r="C31" s="114">
        <f t="shared" si="14"/>
        <v>35</v>
      </c>
      <c r="D31" s="103">
        <v>2731</v>
      </c>
      <c r="E31" s="105">
        <v>5050</v>
      </c>
      <c r="F31" s="114">
        <f t="shared" si="6"/>
        <v>3486</v>
      </c>
      <c r="G31" s="114">
        <f t="shared" si="17"/>
        <v>764</v>
      </c>
      <c r="H31" s="103">
        <v>730</v>
      </c>
      <c r="I31" s="105">
        <v>0</v>
      </c>
      <c r="J31" s="105">
        <v>34</v>
      </c>
      <c r="K31" s="105">
        <v>7</v>
      </c>
      <c r="L31" s="105">
        <v>1.67</v>
      </c>
      <c r="M31" s="139">
        <v>722</v>
      </c>
      <c r="N31" s="103">
        <v>31</v>
      </c>
      <c r="O31" s="103">
        <v>202</v>
      </c>
      <c r="P31" s="105">
        <v>202</v>
      </c>
      <c r="Q31" s="105">
        <v>44</v>
      </c>
      <c r="R31" s="105">
        <v>260</v>
      </c>
      <c r="S31" s="105">
        <v>5926</v>
      </c>
      <c r="T31" s="103">
        <v>260</v>
      </c>
      <c r="U31" s="105">
        <v>1500</v>
      </c>
      <c r="V31" s="105">
        <v>150</v>
      </c>
      <c r="W31" s="105">
        <v>60</v>
      </c>
      <c r="X31" s="105">
        <v>0</v>
      </c>
      <c r="Y31" s="105">
        <v>0</v>
      </c>
      <c r="Z31" s="105"/>
      <c r="AA31" s="105">
        <v>1140</v>
      </c>
      <c r="AB31" s="105"/>
      <c r="AC31" s="102">
        <v>0</v>
      </c>
      <c r="AD31" s="102">
        <v>14</v>
      </c>
      <c r="AE31" s="102">
        <v>0</v>
      </c>
      <c r="AF31" s="102">
        <v>17</v>
      </c>
      <c r="AG31" s="102">
        <v>4</v>
      </c>
      <c r="AH31" s="101"/>
      <c r="AI31" s="135">
        <f t="shared" si="23"/>
        <v>4458</v>
      </c>
      <c r="AJ31" s="135">
        <f t="shared" si="9"/>
        <v>779</v>
      </c>
      <c r="AK31" s="135">
        <f t="shared" si="10"/>
        <v>669</v>
      </c>
      <c r="AL31" s="135">
        <f t="shared" si="11"/>
        <v>669</v>
      </c>
      <c r="AM31" s="100">
        <v>1</v>
      </c>
      <c r="AN31" s="100">
        <v>669</v>
      </c>
      <c r="AO31" s="100">
        <v>669</v>
      </c>
      <c r="AP31" s="106">
        <v>0</v>
      </c>
      <c r="AQ31" s="106">
        <v>0</v>
      </c>
      <c r="AR31" s="106">
        <v>0</v>
      </c>
      <c r="AS31" s="106">
        <v>0</v>
      </c>
      <c r="AT31" s="106">
        <v>0</v>
      </c>
      <c r="AU31" s="106">
        <v>0</v>
      </c>
      <c r="AV31" s="106"/>
      <c r="AW31" s="106">
        <v>0</v>
      </c>
      <c r="AX31" s="106">
        <v>0</v>
      </c>
      <c r="AY31" s="106"/>
      <c r="AZ31" s="106">
        <v>0</v>
      </c>
      <c r="BA31" s="106">
        <v>0</v>
      </c>
      <c r="BB31" s="106">
        <v>722</v>
      </c>
      <c r="BC31" s="106">
        <v>0</v>
      </c>
      <c r="BD31" s="106">
        <v>0</v>
      </c>
      <c r="BE31" s="106">
        <v>16</v>
      </c>
      <c r="BF31" s="106"/>
      <c r="BG31" s="135">
        <f t="shared" si="12"/>
        <v>131</v>
      </c>
      <c r="BH31" s="135">
        <f t="shared" si="13"/>
        <v>110</v>
      </c>
      <c r="BI31" s="106">
        <v>0</v>
      </c>
      <c r="BJ31" s="106">
        <v>104</v>
      </c>
      <c r="BK31" s="106">
        <v>104</v>
      </c>
      <c r="BL31" s="106">
        <v>0</v>
      </c>
      <c r="BM31" s="106">
        <v>27</v>
      </c>
      <c r="BN31" s="106">
        <v>6</v>
      </c>
      <c r="BO31" s="106">
        <v>0</v>
      </c>
      <c r="BP31" s="106">
        <v>1984</v>
      </c>
      <c r="BQ31" s="106">
        <v>0</v>
      </c>
      <c r="BR31" s="106">
        <v>0</v>
      </c>
      <c r="BS31" s="106">
        <v>143</v>
      </c>
      <c r="BT31" s="106">
        <v>0</v>
      </c>
      <c r="BU31" s="106">
        <v>0</v>
      </c>
      <c r="BV31" s="106">
        <v>3146.5667500000004</v>
      </c>
      <c r="BW31" s="106">
        <v>0</v>
      </c>
      <c r="BX31" s="106">
        <v>1462</v>
      </c>
      <c r="BY31" s="106">
        <v>0</v>
      </c>
      <c r="BZ31" s="106">
        <v>0</v>
      </c>
      <c r="CA31" s="106">
        <v>146.20000000000002</v>
      </c>
      <c r="CB31" s="106">
        <v>0</v>
      </c>
      <c r="CC31" s="106">
        <v>61</v>
      </c>
      <c r="CD31" s="131">
        <v>0</v>
      </c>
      <c r="CE31" s="131">
        <v>0</v>
      </c>
      <c r="CF31" s="131">
        <v>0</v>
      </c>
      <c r="CG31" s="131">
        <v>72</v>
      </c>
      <c r="CH31" s="131"/>
    </row>
    <row r="32" spans="1:86" s="91" customFormat="1" ht="74.25" customHeight="1" x14ac:dyDescent="0.5">
      <c r="A32" s="112">
        <v>5</v>
      </c>
      <c r="B32" s="108" t="s">
        <v>174</v>
      </c>
      <c r="C32" s="114">
        <f t="shared" si="14"/>
        <v>31</v>
      </c>
      <c r="D32" s="103">
        <v>1095</v>
      </c>
      <c r="E32" s="105">
        <v>2822</v>
      </c>
      <c r="F32" s="114">
        <f t="shared" si="6"/>
        <v>4952</v>
      </c>
      <c r="G32" s="114">
        <f t="shared" si="17"/>
        <v>448</v>
      </c>
      <c r="H32" s="103">
        <v>437</v>
      </c>
      <c r="I32" s="105">
        <v>0</v>
      </c>
      <c r="J32" s="105">
        <v>11</v>
      </c>
      <c r="K32" s="105">
        <v>2</v>
      </c>
      <c r="L32" s="105">
        <v>0.55000000000000004</v>
      </c>
      <c r="M32" s="139">
        <v>394</v>
      </c>
      <c r="N32" s="103">
        <v>36</v>
      </c>
      <c r="O32" s="103">
        <v>298</v>
      </c>
      <c r="P32" s="105">
        <v>298</v>
      </c>
      <c r="Q32" s="105">
        <v>24</v>
      </c>
      <c r="R32" s="105">
        <v>94</v>
      </c>
      <c r="S32" s="105">
        <v>1701</v>
      </c>
      <c r="T32" s="103">
        <v>94</v>
      </c>
      <c r="U32" s="105">
        <v>3680</v>
      </c>
      <c r="V32" s="105">
        <v>368</v>
      </c>
      <c r="W32" s="105">
        <v>66</v>
      </c>
      <c r="X32" s="105">
        <v>0</v>
      </c>
      <c r="Y32" s="105">
        <v>0</v>
      </c>
      <c r="Z32" s="105"/>
      <c r="AA32" s="105">
        <v>633</v>
      </c>
      <c r="AB32" s="105"/>
      <c r="AC32" s="102">
        <v>0</v>
      </c>
      <c r="AD32" s="102">
        <v>10</v>
      </c>
      <c r="AE32" s="102">
        <v>0</v>
      </c>
      <c r="AF32" s="102">
        <v>17</v>
      </c>
      <c r="AG32" s="102">
        <v>4</v>
      </c>
      <c r="AH32" s="101"/>
      <c r="AI32" s="135">
        <f t="shared" si="23"/>
        <v>5484</v>
      </c>
      <c r="AJ32" s="135">
        <f t="shared" si="9"/>
        <v>642</v>
      </c>
      <c r="AK32" s="135">
        <f t="shared" si="10"/>
        <v>358</v>
      </c>
      <c r="AL32" s="135">
        <f t="shared" si="11"/>
        <v>358</v>
      </c>
      <c r="AM32" s="100">
        <v>0</v>
      </c>
      <c r="AN32" s="100">
        <v>356</v>
      </c>
      <c r="AO32" s="100">
        <v>356</v>
      </c>
      <c r="AP32" s="106">
        <v>0</v>
      </c>
      <c r="AQ32" s="106">
        <v>0</v>
      </c>
      <c r="AR32" s="106">
        <v>0</v>
      </c>
      <c r="AS32" s="106">
        <v>0</v>
      </c>
      <c r="AT32" s="106">
        <v>2</v>
      </c>
      <c r="AU32" s="106">
        <v>2</v>
      </c>
      <c r="AV32" s="106"/>
      <c r="AW32" s="106">
        <v>6</v>
      </c>
      <c r="AX32" s="106">
        <v>6</v>
      </c>
      <c r="AY32" s="106"/>
      <c r="AZ32" s="106">
        <v>27</v>
      </c>
      <c r="BA32" s="106">
        <v>0</v>
      </c>
      <c r="BB32" s="106">
        <v>394</v>
      </c>
      <c r="BC32" s="106">
        <v>0</v>
      </c>
      <c r="BD32" s="106">
        <v>0</v>
      </c>
      <c r="BE32" s="106">
        <v>6</v>
      </c>
      <c r="BF32" s="106"/>
      <c r="BG32" s="135">
        <f t="shared" si="12"/>
        <v>290</v>
      </c>
      <c r="BH32" s="135">
        <f t="shared" si="13"/>
        <v>278</v>
      </c>
      <c r="BI32" s="106">
        <v>0</v>
      </c>
      <c r="BJ32" s="106">
        <v>274</v>
      </c>
      <c r="BK32" s="106">
        <v>274</v>
      </c>
      <c r="BL32" s="106">
        <v>0</v>
      </c>
      <c r="BM32" s="106">
        <v>16</v>
      </c>
      <c r="BN32" s="106">
        <v>4</v>
      </c>
      <c r="BO32" s="106">
        <v>0</v>
      </c>
      <c r="BP32" s="106">
        <v>1007</v>
      </c>
      <c r="BQ32" s="106">
        <v>0</v>
      </c>
      <c r="BR32" s="106">
        <v>0</v>
      </c>
      <c r="BS32" s="106">
        <v>101</v>
      </c>
      <c r="BT32" s="106">
        <v>0</v>
      </c>
      <c r="BU32" s="106">
        <v>0</v>
      </c>
      <c r="BV32" s="106">
        <v>1836.4160000000002</v>
      </c>
      <c r="BW32" s="106">
        <v>0</v>
      </c>
      <c r="BX32" s="106">
        <v>3680</v>
      </c>
      <c r="BY32" s="106">
        <v>0</v>
      </c>
      <c r="BZ32" s="106">
        <v>0</v>
      </c>
      <c r="CA32" s="106">
        <v>368</v>
      </c>
      <c r="CB32" s="106">
        <v>0</v>
      </c>
      <c r="CC32" s="106">
        <v>66</v>
      </c>
      <c r="CD32" s="131">
        <v>0</v>
      </c>
      <c r="CE32" s="131">
        <v>0</v>
      </c>
      <c r="CF32" s="131">
        <v>0</v>
      </c>
      <c r="CG32" s="131">
        <v>42</v>
      </c>
      <c r="CH32" s="131"/>
    </row>
    <row r="33" spans="1:86" s="91" customFormat="1" ht="74.25" customHeight="1" x14ac:dyDescent="0.5">
      <c r="A33" s="112">
        <v>6</v>
      </c>
      <c r="B33" s="98" t="s">
        <v>175</v>
      </c>
      <c r="C33" s="114">
        <f t="shared" si="14"/>
        <v>33</v>
      </c>
      <c r="D33" s="103">
        <v>916</v>
      </c>
      <c r="E33" s="105">
        <v>1981</v>
      </c>
      <c r="F33" s="114">
        <f t="shared" si="6"/>
        <v>1984</v>
      </c>
      <c r="G33" s="114">
        <f t="shared" si="17"/>
        <v>285</v>
      </c>
      <c r="H33" s="103">
        <v>280</v>
      </c>
      <c r="I33" s="105">
        <v>0</v>
      </c>
      <c r="J33" s="105">
        <v>5</v>
      </c>
      <c r="K33" s="105">
        <v>1</v>
      </c>
      <c r="L33" s="105">
        <v>0.25</v>
      </c>
      <c r="M33" s="139">
        <v>414</v>
      </c>
      <c r="N33" s="103">
        <v>37</v>
      </c>
      <c r="O33" s="103">
        <v>148</v>
      </c>
      <c r="P33" s="105">
        <v>148</v>
      </c>
      <c r="Q33" s="105">
        <v>19</v>
      </c>
      <c r="R33" s="105">
        <v>149</v>
      </c>
      <c r="S33" s="105">
        <v>4484</v>
      </c>
      <c r="T33" s="103">
        <v>149</v>
      </c>
      <c r="U33" s="105">
        <v>950</v>
      </c>
      <c r="V33" s="105">
        <v>95</v>
      </c>
      <c r="W33" s="105">
        <v>40</v>
      </c>
      <c r="X33" s="105">
        <v>0</v>
      </c>
      <c r="Y33" s="105">
        <v>0</v>
      </c>
      <c r="Z33" s="105"/>
      <c r="AA33" s="105">
        <v>484</v>
      </c>
      <c r="AB33" s="105"/>
      <c r="AC33" s="102">
        <v>0</v>
      </c>
      <c r="AD33" s="102">
        <v>18</v>
      </c>
      <c r="AE33" s="102">
        <v>0</v>
      </c>
      <c r="AF33" s="102">
        <v>7</v>
      </c>
      <c r="AG33" s="102">
        <v>8</v>
      </c>
      <c r="AH33" s="101"/>
      <c r="AI33" s="135">
        <f t="shared" si="23"/>
        <v>2644</v>
      </c>
      <c r="AJ33" s="135">
        <f t="shared" si="9"/>
        <v>223</v>
      </c>
      <c r="AK33" s="135">
        <f t="shared" si="10"/>
        <v>111</v>
      </c>
      <c r="AL33" s="135">
        <f t="shared" si="11"/>
        <v>111</v>
      </c>
      <c r="AM33" s="100">
        <v>0</v>
      </c>
      <c r="AN33" s="100">
        <v>111</v>
      </c>
      <c r="AO33" s="100">
        <v>111</v>
      </c>
      <c r="AP33" s="106">
        <v>0</v>
      </c>
      <c r="AQ33" s="106">
        <v>0</v>
      </c>
      <c r="AR33" s="106">
        <v>0</v>
      </c>
      <c r="AS33" s="106">
        <v>0</v>
      </c>
      <c r="AT33" s="106">
        <v>0</v>
      </c>
      <c r="AU33" s="106">
        <v>0</v>
      </c>
      <c r="AV33" s="106"/>
      <c r="AW33" s="106">
        <v>0</v>
      </c>
      <c r="AX33" s="106">
        <v>0</v>
      </c>
      <c r="AY33" s="106"/>
      <c r="AZ33" s="106" t="s">
        <v>420</v>
      </c>
      <c r="BA33" s="106">
        <v>0</v>
      </c>
      <c r="BB33" s="106">
        <v>414</v>
      </c>
      <c r="BC33" s="106">
        <v>0</v>
      </c>
      <c r="BD33" s="106">
        <v>0</v>
      </c>
      <c r="BE33" s="106">
        <v>0</v>
      </c>
      <c r="BF33" s="106"/>
      <c r="BG33" s="135">
        <f t="shared" si="12"/>
        <v>117</v>
      </c>
      <c r="BH33" s="135">
        <f t="shared" si="13"/>
        <v>112</v>
      </c>
      <c r="BI33" s="106">
        <v>0</v>
      </c>
      <c r="BJ33" s="106">
        <v>110</v>
      </c>
      <c r="BK33" s="106">
        <v>110</v>
      </c>
      <c r="BL33" s="106">
        <v>0</v>
      </c>
      <c r="BM33" s="106">
        <v>7</v>
      </c>
      <c r="BN33" s="106">
        <v>2</v>
      </c>
      <c r="BO33" s="106">
        <v>0</v>
      </c>
      <c r="BP33" s="106">
        <v>997</v>
      </c>
      <c r="BQ33" s="106">
        <v>0</v>
      </c>
      <c r="BR33" s="106">
        <v>0</v>
      </c>
      <c r="BS33" s="106">
        <v>174</v>
      </c>
      <c r="BT33" s="106">
        <v>0</v>
      </c>
      <c r="BU33" s="106">
        <v>0</v>
      </c>
      <c r="BV33" s="106">
        <v>4286.8100000000004</v>
      </c>
      <c r="BW33" s="106">
        <v>0</v>
      </c>
      <c r="BX33" s="106">
        <v>942</v>
      </c>
      <c r="BY33" s="106">
        <v>0</v>
      </c>
      <c r="BZ33" s="106">
        <v>0</v>
      </c>
      <c r="CA33" s="106">
        <v>94.800000000000011</v>
      </c>
      <c r="CB33" s="106">
        <v>0</v>
      </c>
      <c r="CC33" s="106">
        <v>33</v>
      </c>
      <c r="CD33" s="131">
        <v>0</v>
      </c>
      <c r="CE33" s="131">
        <v>0</v>
      </c>
      <c r="CF33" s="131">
        <v>0</v>
      </c>
      <c r="CG33" s="131">
        <v>34</v>
      </c>
      <c r="CH33" s="131"/>
    </row>
    <row r="34" spans="1:86" s="91" customFormat="1" ht="74.25" customHeight="1" x14ac:dyDescent="0.5">
      <c r="A34" s="112">
        <v>7</v>
      </c>
      <c r="B34" s="108" t="s">
        <v>176</v>
      </c>
      <c r="C34" s="114">
        <f t="shared" si="14"/>
        <v>33</v>
      </c>
      <c r="D34" s="103">
        <v>683</v>
      </c>
      <c r="E34" s="105">
        <v>1014</v>
      </c>
      <c r="F34" s="114">
        <f t="shared" si="6"/>
        <v>2768</v>
      </c>
      <c r="G34" s="114">
        <f t="shared" si="17"/>
        <v>250</v>
      </c>
      <c r="H34" s="103">
        <v>245</v>
      </c>
      <c r="I34" s="105">
        <v>0</v>
      </c>
      <c r="J34" s="105">
        <v>5</v>
      </c>
      <c r="K34" s="105">
        <v>1</v>
      </c>
      <c r="L34" s="105">
        <v>0.24</v>
      </c>
      <c r="M34" s="139">
        <v>476</v>
      </c>
      <c r="N34" s="103">
        <v>26</v>
      </c>
      <c r="O34" s="103">
        <v>33</v>
      </c>
      <c r="P34" s="105">
        <v>33</v>
      </c>
      <c r="Q34" s="105">
        <v>6</v>
      </c>
      <c r="R34" s="105">
        <v>122</v>
      </c>
      <c r="S34" s="105">
        <v>3905</v>
      </c>
      <c r="T34" s="103">
        <v>122</v>
      </c>
      <c r="U34" s="105">
        <v>1860</v>
      </c>
      <c r="V34" s="105">
        <v>186</v>
      </c>
      <c r="W34" s="105">
        <v>31</v>
      </c>
      <c r="X34" s="105">
        <v>0</v>
      </c>
      <c r="Y34" s="105">
        <v>0</v>
      </c>
      <c r="Z34" s="105"/>
      <c r="AA34" s="105">
        <v>258</v>
      </c>
      <c r="AB34" s="105"/>
      <c r="AC34" s="102">
        <v>0</v>
      </c>
      <c r="AD34" s="102">
        <v>12</v>
      </c>
      <c r="AE34" s="102">
        <v>0</v>
      </c>
      <c r="AF34" s="102">
        <v>14</v>
      </c>
      <c r="AG34" s="102">
        <v>7</v>
      </c>
      <c r="AH34" s="101"/>
      <c r="AI34" s="135">
        <f t="shared" si="23"/>
        <v>2564</v>
      </c>
      <c r="AJ34" s="135">
        <f t="shared" si="9"/>
        <v>252</v>
      </c>
      <c r="AK34" s="135">
        <f t="shared" si="10"/>
        <v>161</v>
      </c>
      <c r="AL34" s="135">
        <f t="shared" si="11"/>
        <v>161</v>
      </c>
      <c r="AM34" s="100">
        <v>0</v>
      </c>
      <c r="AN34" s="100">
        <v>161</v>
      </c>
      <c r="AO34" s="100">
        <v>161</v>
      </c>
      <c r="AP34" s="106">
        <v>0</v>
      </c>
      <c r="AQ34" s="106">
        <v>0</v>
      </c>
      <c r="AR34" s="106">
        <v>0</v>
      </c>
      <c r="AS34" s="106">
        <v>0</v>
      </c>
      <c r="AT34" s="106">
        <v>0</v>
      </c>
      <c r="AU34" s="106">
        <v>0</v>
      </c>
      <c r="AV34" s="106"/>
      <c r="AW34" s="106">
        <v>0</v>
      </c>
      <c r="AX34" s="106">
        <v>0</v>
      </c>
      <c r="AY34" s="106"/>
      <c r="AZ34" s="106" t="s">
        <v>420</v>
      </c>
      <c r="BA34" s="106">
        <v>0</v>
      </c>
      <c r="BB34" s="106">
        <v>476</v>
      </c>
      <c r="BC34" s="106">
        <v>0</v>
      </c>
      <c r="BD34" s="106">
        <v>0</v>
      </c>
      <c r="BE34" s="106">
        <v>4</v>
      </c>
      <c r="BF34" s="106"/>
      <c r="BG34" s="135">
        <f t="shared" si="12"/>
        <v>98</v>
      </c>
      <c r="BH34" s="135">
        <f t="shared" si="13"/>
        <v>91</v>
      </c>
      <c r="BI34" s="106">
        <v>0</v>
      </c>
      <c r="BJ34" s="106">
        <v>89</v>
      </c>
      <c r="BK34" s="106">
        <v>89</v>
      </c>
      <c r="BL34" s="106">
        <v>0</v>
      </c>
      <c r="BM34" s="106">
        <v>9</v>
      </c>
      <c r="BN34" s="106">
        <v>2</v>
      </c>
      <c r="BO34" s="106">
        <v>0</v>
      </c>
      <c r="BP34" s="106">
        <v>913</v>
      </c>
      <c r="BQ34" s="106">
        <v>0</v>
      </c>
      <c r="BR34" s="106">
        <v>0</v>
      </c>
      <c r="BS34" s="106">
        <v>120</v>
      </c>
      <c r="BT34" s="106">
        <v>0</v>
      </c>
      <c r="BU34" s="106">
        <v>0</v>
      </c>
      <c r="BV34" s="106">
        <v>2624.68255</v>
      </c>
      <c r="BW34" s="106">
        <v>0</v>
      </c>
      <c r="BX34" s="106">
        <v>953</v>
      </c>
      <c r="BY34" s="106">
        <v>0</v>
      </c>
      <c r="BZ34" s="106">
        <v>0</v>
      </c>
      <c r="CA34" s="106">
        <v>135.30000000000001</v>
      </c>
      <c r="CB34" s="106">
        <v>0</v>
      </c>
      <c r="CC34" s="106">
        <v>23</v>
      </c>
      <c r="CD34" s="131">
        <v>0</v>
      </c>
      <c r="CE34" s="131">
        <v>0</v>
      </c>
      <c r="CF34" s="131">
        <v>0</v>
      </c>
      <c r="CG34" s="131">
        <v>8</v>
      </c>
      <c r="CH34" s="131"/>
    </row>
    <row r="35" spans="1:86" s="91" customFormat="1" ht="74.25" customHeight="1" x14ac:dyDescent="0.5">
      <c r="A35" s="112">
        <v>8</v>
      </c>
      <c r="B35" s="109" t="s">
        <v>177</v>
      </c>
      <c r="C35" s="114">
        <f t="shared" si="14"/>
        <v>36</v>
      </c>
      <c r="D35" s="103">
        <v>1058</v>
      </c>
      <c r="E35" s="105">
        <v>2102</v>
      </c>
      <c r="F35" s="114">
        <f t="shared" si="6"/>
        <v>3463</v>
      </c>
      <c r="G35" s="114">
        <f t="shared" si="17"/>
        <v>430</v>
      </c>
      <c r="H35" s="103">
        <v>419</v>
      </c>
      <c r="I35" s="105">
        <v>0</v>
      </c>
      <c r="J35" s="105">
        <v>11</v>
      </c>
      <c r="K35" s="105">
        <v>2</v>
      </c>
      <c r="L35" s="105">
        <v>0.53</v>
      </c>
      <c r="M35" s="139">
        <v>407</v>
      </c>
      <c r="N35" s="103">
        <v>23</v>
      </c>
      <c r="O35" s="103">
        <v>200</v>
      </c>
      <c r="P35" s="105">
        <v>200</v>
      </c>
      <c r="Q35" s="105">
        <v>8</v>
      </c>
      <c r="R35" s="105">
        <v>161</v>
      </c>
      <c r="S35" s="105">
        <v>4204</v>
      </c>
      <c r="T35" s="103">
        <v>161</v>
      </c>
      <c r="U35" s="105">
        <v>2240</v>
      </c>
      <c r="V35" s="105">
        <v>224</v>
      </c>
      <c r="W35" s="105">
        <v>60</v>
      </c>
      <c r="X35" s="105">
        <v>0</v>
      </c>
      <c r="Y35" s="105">
        <v>0</v>
      </c>
      <c r="Z35" s="105"/>
      <c r="AA35" s="105">
        <v>629</v>
      </c>
      <c r="AB35" s="105"/>
      <c r="AC35" s="99">
        <v>0</v>
      </c>
      <c r="AD35" s="99">
        <v>11</v>
      </c>
      <c r="AE35" s="102">
        <v>0</v>
      </c>
      <c r="AF35" s="102">
        <v>25</v>
      </c>
      <c r="AG35" s="102">
        <v>0</v>
      </c>
      <c r="AH35" s="101"/>
      <c r="AI35" s="135">
        <f t="shared" si="23"/>
        <v>2582</v>
      </c>
      <c r="AJ35" s="135">
        <f t="shared" si="9"/>
        <v>253</v>
      </c>
      <c r="AK35" s="135">
        <f t="shared" si="10"/>
        <v>111</v>
      </c>
      <c r="AL35" s="135">
        <f t="shared" si="11"/>
        <v>111</v>
      </c>
      <c r="AM35" s="100">
        <v>0</v>
      </c>
      <c r="AN35" s="100">
        <v>111</v>
      </c>
      <c r="AO35" s="100">
        <v>111</v>
      </c>
      <c r="AP35" s="106">
        <v>0</v>
      </c>
      <c r="AQ35" s="106">
        <v>0</v>
      </c>
      <c r="AR35" s="106">
        <v>0</v>
      </c>
      <c r="AS35" s="106">
        <v>0</v>
      </c>
      <c r="AT35" s="106">
        <v>0</v>
      </c>
      <c r="AU35" s="106">
        <v>0</v>
      </c>
      <c r="AV35" s="106"/>
      <c r="AW35" s="106">
        <v>1</v>
      </c>
      <c r="AX35" s="106">
        <v>1</v>
      </c>
      <c r="AY35" s="106"/>
      <c r="AZ35" s="106">
        <v>5</v>
      </c>
      <c r="BA35" s="106">
        <v>0</v>
      </c>
      <c r="BB35" s="106">
        <v>407</v>
      </c>
      <c r="BC35" s="106">
        <v>0</v>
      </c>
      <c r="BD35" s="106">
        <v>0</v>
      </c>
      <c r="BE35" s="106">
        <v>1</v>
      </c>
      <c r="BF35" s="106"/>
      <c r="BG35" s="135">
        <f t="shared" si="12"/>
        <v>164</v>
      </c>
      <c r="BH35" s="135">
        <f t="shared" si="13"/>
        <v>141</v>
      </c>
      <c r="BI35" s="106">
        <v>0</v>
      </c>
      <c r="BJ35" s="106">
        <v>132</v>
      </c>
      <c r="BK35" s="106">
        <v>132</v>
      </c>
      <c r="BL35" s="106">
        <v>0</v>
      </c>
      <c r="BM35" s="106">
        <v>32</v>
      </c>
      <c r="BN35" s="106">
        <v>9</v>
      </c>
      <c r="BO35" s="106">
        <v>0</v>
      </c>
      <c r="BP35" s="106">
        <v>917</v>
      </c>
      <c r="BQ35" s="106">
        <v>0</v>
      </c>
      <c r="BR35" s="106">
        <v>0</v>
      </c>
      <c r="BS35" s="106">
        <v>126</v>
      </c>
      <c r="BT35" s="106">
        <v>0</v>
      </c>
      <c r="BU35" s="106">
        <v>0</v>
      </c>
      <c r="BV35" s="106">
        <v>3548.558</v>
      </c>
      <c r="BW35" s="106">
        <v>0</v>
      </c>
      <c r="BX35" s="106">
        <v>966</v>
      </c>
      <c r="BY35" s="106">
        <v>0</v>
      </c>
      <c r="BZ35" s="106">
        <v>0</v>
      </c>
      <c r="CA35" s="106">
        <v>96.600000000000009</v>
      </c>
      <c r="CB35" s="106">
        <v>0</v>
      </c>
      <c r="CC35" s="106">
        <v>67</v>
      </c>
      <c r="CD35" s="131">
        <v>0</v>
      </c>
      <c r="CE35" s="131">
        <v>0</v>
      </c>
      <c r="CF35" s="131">
        <v>0</v>
      </c>
      <c r="CG35" s="131">
        <v>35</v>
      </c>
      <c r="CH35" s="131"/>
    </row>
    <row r="36" spans="1:86" s="91" customFormat="1" ht="74.25" customHeight="1" x14ac:dyDescent="0.5">
      <c r="A36" s="112">
        <v>9</v>
      </c>
      <c r="B36" s="98" t="s">
        <v>178</v>
      </c>
      <c r="C36" s="114">
        <f t="shared" si="14"/>
        <v>44</v>
      </c>
      <c r="D36" s="103">
        <v>1301</v>
      </c>
      <c r="E36" s="105">
        <v>4877</v>
      </c>
      <c r="F36" s="114">
        <f t="shared" si="6"/>
        <v>4912</v>
      </c>
      <c r="G36" s="114">
        <f t="shared" si="17"/>
        <v>400</v>
      </c>
      <c r="H36" s="103">
        <v>390</v>
      </c>
      <c r="I36" s="105">
        <v>0</v>
      </c>
      <c r="J36" s="105">
        <v>10</v>
      </c>
      <c r="K36" s="105">
        <v>2</v>
      </c>
      <c r="L36" s="105">
        <v>0.49</v>
      </c>
      <c r="M36" s="139">
        <v>670</v>
      </c>
      <c r="N36" s="103">
        <v>26</v>
      </c>
      <c r="O36" s="103">
        <v>684</v>
      </c>
      <c r="P36" s="105">
        <v>684</v>
      </c>
      <c r="Q36" s="105">
        <v>9</v>
      </c>
      <c r="R36" s="105">
        <v>260</v>
      </c>
      <c r="S36" s="105">
        <v>5926</v>
      </c>
      <c r="T36" s="103">
        <v>260</v>
      </c>
      <c r="U36" s="105">
        <v>2870</v>
      </c>
      <c r="V36" s="105">
        <v>287</v>
      </c>
      <c r="W36" s="105">
        <v>35</v>
      </c>
      <c r="X36" s="105">
        <v>0</v>
      </c>
      <c r="Y36" s="105">
        <v>0</v>
      </c>
      <c r="Z36" s="105"/>
      <c r="AA36" s="105">
        <v>828</v>
      </c>
      <c r="AB36" s="105"/>
      <c r="AC36" s="102">
        <v>0</v>
      </c>
      <c r="AD36" s="102">
        <v>5</v>
      </c>
      <c r="AE36" s="102">
        <v>0</v>
      </c>
      <c r="AF36" s="102">
        <v>36</v>
      </c>
      <c r="AG36" s="102">
        <v>3</v>
      </c>
      <c r="AH36" s="101"/>
      <c r="AI36" s="135">
        <f t="shared" si="23"/>
        <v>5103</v>
      </c>
      <c r="AJ36" s="135">
        <f t="shared" si="9"/>
        <v>671</v>
      </c>
      <c r="AK36" s="135">
        <f t="shared" si="10"/>
        <v>284</v>
      </c>
      <c r="AL36" s="135">
        <f t="shared" si="11"/>
        <v>284</v>
      </c>
      <c r="AM36" s="100">
        <v>4</v>
      </c>
      <c r="AN36" s="100">
        <v>281</v>
      </c>
      <c r="AO36" s="100">
        <v>281</v>
      </c>
      <c r="AP36" s="106">
        <v>0</v>
      </c>
      <c r="AQ36" s="106">
        <v>0</v>
      </c>
      <c r="AR36" s="106">
        <v>0</v>
      </c>
      <c r="AS36" s="106">
        <v>0</v>
      </c>
      <c r="AT36" s="106">
        <v>3</v>
      </c>
      <c r="AU36" s="106">
        <v>3</v>
      </c>
      <c r="AV36" s="106"/>
      <c r="AW36" s="106">
        <v>0</v>
      </c>
      <c r="AX36" s="106">
        <v>0</v>
      </c>
      <c r="AY36" s="106"/>
      <c r="AZ36" s="106">
        <v>0</v>
      </c>
      <c r="BA36" s="106">
        <v>0</v>
      </c>
      <c r="BB36" s="106">
        <v>670</v>
      </c>
      <c r="BC36" s="106">
        <v>0</v>
      </c>
      <c r="BD36" s="106">
        <v>0</v>
      </c>
      <c r="BE36" s="106">
        <v>4</v>
      </c>
      <c r="BF36" s="106"/>
      <c r="BG36" s="135">
        <f t="shared" si="12"/>
        <v>393</v>
      </c>
      <c r="BH36" s="135">
        <f t="shared" si="13"/>
        <v>387</v>
      </c>
      <c r="BI36" s="106">
        <v>0</v>
      </c>
      <c r="BJ36" s="106">
        <v>386</v>
      </c>
      <c r="BK36" s="106">
        <v>386</v>
      </c>
      <c r="BL36" s="106">
        <v>0</v>
      </c>
      <c r="BM36" s="106">
        <v>7</v>
      </c>
      <c r="BN36" s="106">
        <v>1</v>
      </c>
      <c r="BO36" s="106">
        <v>0</v>
      </c>
      <c r="BP36" s="106">
        <v>1543</v>
      </c>
      <c r="BQ36" s="106">
        <v>0</v>
      </c>
      <c r="BR36" s="106">
        <v>0</v>
      </c>
      <c r="BS36" s="106">
        <v>122</v>
      </c>
      <c r="BT36" s="106">
        <v>0</v>
      </c>
      <c r="BU36" s="106">
        <v>0</v>
      </c>
      <c r="BV36" s="106">
        <v>2774.0200000000004</v>
      </c>
      <c r="BW36" s="106">
        <v>0</v>
      </c>
      <c r="BX36" s="106">
        <v>2371</v>
      </c>
      <c r="BY36" s="106">
        <v>0</v>
      </c>
      <c r="BZ36" s="106">
        <v>0</v>
      </c>
      <c r="CA36" s="106">
        <v>237.10000000000002</v>
      </c>
      <c r="CB36" s="106">
        <v>0</v>
      </c>
      <c r="CC36" s="106">
        <v>35</v>
      </c>
      <c r="CD36" s="131">
        <v>0</v>
      </c>
      <c r="CE36" s="131">
        <v>0</v>
      </c>
      <c r="CF36" s="131">
        <v>0</v>
      </c>
      <c r="CG36" s="131">
        <v>45</v>
      </c>
      <c r="CH36" s="131"/>
    </row>
    <row r="37" spans="1:86" s="91" customFormat="1" ht="74.25" customHeight="1" x14ac:dyDescent="0.5">
      <c r="A37" s="112">
        <v>10</v>
      </c>
      <c r="B37" s="109" t="s">
        <v>179</v>
      </c>
      <c r="C37" s="114">
        <f t="shared" si="14"/>
        <v>25</v>
      </c>
      <c r="D37" s="103">
        <v>1430</v>
      </c>
      <c r="E37" s="105">
        <v>2715</v>
      </c>
      <c r="F37" s="114">
        <f t="shared" si="6"/>
        <v>3477</v>
      </c>
      <c r="G37" s="114">
        <f t="shared" si="17"/>
        <v>718</v>
      </c>
      <c r="H37" s="103">
        <v>700</v>
      </c>
      <c r="I37" s="105">
        <v>0</v>
      </c>
      <c r="J37" s="105">
        <v>18</v>
      </c>
      <c r="K37" s="105">
        <v>4</v>
      </c>
      <c r="L37" s="105">
        <v>0.88</v>
      </c>
      <c r="M37" s="139">
        <v>413</v>
      </c>
      <c r="N37" s="103">
        <v>31</v>
      </c>
      <c r="O37" s="103">
        <v>121</v>
      </c>
      <c r="P37" s="105">
        <v>121</v>
      </c>
      <c r="Q37" s="105">
        <v>42</v>
      </c>
      <c r="R37" s="105">
        <v>410</v>
      </c>
      <c r="S37" s="105">
        <v>20300</v>
      </c>
      <c r="T37" s="103">
        <v>410</v>
      </c>
      <c r="U37" s="105">
        <v>1780</v>
      </c>
      <c r="V37" s="105">
        <v>178</v>
      </c>
      <c r="W37" s="105">
        <v>45</v>
      </c>
      <c r="X37" s="105">
        <v>0</v>
      </c>
      <c r="Y37" s="105">
        <v>0</v>
      </c>
      <c r="Z37" s="105"/>
      <c r="AA37" s="105">
        <v>829</v>
      </c>
      <c r="AB37" s="105"/>
      <c r="AC37" s="102">
        <v>0</v>
      </c>
      <c r="AD37" s="102">
        <v>18</v>
      </c>
      <c r="AE37" s="102">
        <v>0</v>
      </c>
      <c r="AF37" s="102">
        <v>2</v>
      </c>
      <c r="AG37" s="102">
        <v>5</v>
      </c>
      <c r="AH37" s="101"/>
      <c r="AI37" s="135">
        <f t="shared" si="23"/>
        <v>3372</v>
      </c>
      <c r="AJ37" s="135">
        <f t="shared" si="9"/>
        <v>396</v>
      </c>
      <c r="AK37" s="135">
        <f t="shared" si="10"/>
        <v>224</v>
      </c>
      <c r="AL37" s="135">
        <f t="shared" si="11"/>
        <v>224</v>
      </c>
      <c r="AM37" s="100">
        <v>0</v>
      </c>
      <c r="AN37" s="100">
        <v>224</v>
      </c>
      <c r="AO37" s="100">
        <v>224</v>
      </c>
      <c r="AP37" s="106">
        <v>0</v>
      </c>
      <c r="AQ37" s="106">
        <v>0</v>
      </c>
      <c r="AR37" s="106">
        <v>0</v>
      </c>
      <c r="AS37" s="106">
        <v>0</v>
      </c>
      <c r="AT37" s="106">
        <v>0</v>
      </c>
      <c r="AU37" s="106">
        <v>0</v>
      </c>
      <c r="AV37" s="106"/>
      <c r="AW37" s="106">
        <v>0</v>
      </c>
      <c r="AX37" s="106">
        <v>0</v>
      </c>
      <c r="AY37" s="106"/>
      <c r="AZ37" s="106">
        <v>0</v>
      </c>
      <c r="BA37" s="106">
        <v>0</v>
      </c>
      <c r="BB37" s="106">
        <v>413</v>
      </c>
      <c r="BC37" s="106">
        <v>0</v>
      </c>
      <c r="BD37" s="106">
        <v>0</v>
      </c>
      <c r="BE37" s="106">
        <v>4</v>
      </c>
      <c r="BF37" s="106"/>
      <c r="BG37" s="135">
        <f t="shared" si="12"/>
        <v>172</v>
      </c>
      <c r="BH37" s="135">
        <f t="shared" si="13"/>
        <v>172</v>
      </c>
      <c r="BI37" s="106">
        <v>0</v>
      </c>
      <c r="BJ37" s="106">
        <v>172</v>
      </c>
      <c r="BK37" s="106">
        <v>172</v>
      </c>
      <c r="BL37" s="106">
        <v>0</v>
      </c>
      <c r="BM37" s="106">
        <v>0</v>
      </c>
      <c r="BN37" s="106">
        <v>0</v>
      </c>
      <c r="BO37" s="106">
        <v>0</v>
      </c>
      <c r="BP37" s="106">
        <v>908</v>
      </c>
      <c r="BQ37" s="106">
        <v>0</v>
      </c>
      <c r="BR37" s="106">
        <v>0</v>
      </c>
      <c r="BS37" s="106">
        <v>95</v>
      </c>
      <c r="BT37" s="106">
        <v>0</v>
      </c>
      <c r="BU37" s="106">
        <v>0</v>
      </c>
      <c r="BV37" s="106">
        <v>2449.0700000000002</v>
      </c>
      <c r="BW37" s="106">
        <v>0</v>
      </c>
      <c r="BX37" s="106">
        <v>1780</v>
      </c>
      <c r="BY37" s="106">
        <v>0</v>
      </c>
      <c r="BZ37" s="106">
        <v>0</v>
      </c>
      <c r="CA37" s="106">
        <v>178</v>
      </c>
      <c r="CB37" s="106">
        <v>0</v>
      </c>
      <c r="CC37" s="106">
        <v>28</v>
      </c>
      <c r="CD37" s="131">
        <v>0</v>
      </c>
      <c r="CE37" s="131">
        <v>0</v>
      </c>
      <c r="CF37" s="131">
        <v>0</v>
      </c>
      <c r="CG37" s="131">
        <v>65</v>
      </c>
      <c r="CH37" s="131"/>
    </row>
    <row r="38" spans="1:86" s="91" customFormat="1" ht="74.25" customHeight="1" x14ac:dyDescent="0.5">
      <c r="A38" s="112">
        <v>11</v>
      </c>
      <c r="B38" s="98" t="s">
        <v>180</v>
      </c>
      <c r="C38" s="114">
        <f t="shared" si="14"/>
        <v>35</v>
      </c>
      <c r="D38" s="103">
        <v>1370</v>
      </c>
      <c r="E38" s="105">
        <v>2198</v>
      </c>
      <c r="F38" s="114">
        <f t="shared" si="6"/>
        <v>2913</v>
      </c>
      <c r="G38" s="114">
        <f t="shared" si="17"/>
        <v>486</v>
      </c>
      <c r="H38" s="103">
        <v>474</v>
      </c>
      <c r="I38" s="105">
        <v>0</v>
      </c>
      <c r="J38" s="105">
        <v>12</v>
      </c>
      <c r="K38" s="105">
        <v>2</v>
      </c>
      <c r="L38" s="105">
        <v>0.6</v>
      </c>
      <c r="M38" s="139">
        <v>299</v>
      </c>
      <c r="N38" s="103">
        <v>23</v>
      </c>
      <c r="O38" s="103">
        <v>63</v>
      </c>
      <c r="P38" s="105">
        <v>63</v>
      </c>
      <c r="Q38" s="105">
        <v>14</v>
      </c>
      <c r="R38" s="105">
        <v>150</v>
      </c>
      <c r="S38" s="105">
        <v>3565</v>
      </c>
      <c r="T38" s="103">
        <v>150</v>
      </c>
      <c r="U38" s="105">
        <v>1890</v>
      </c>
      <c r="V38" s="105">
        <v>189</v>
      </c>
      <c r="W38" s="105">
        <v>55</v>
      </c>
      <c r="X38" s="105">
        <v>0</v>
      </c>
      <c r="Y38" s="105">
        <v>0</v>
      </c>
      <c r="Z38" s="105"/>
      <c r="AA38" s="105">
        <v>471</v>
      </c>
      <c r="AB38" s="105"/>
      <c r="AC38" s="102">
        <v>0</v>
      </c>
      <c r="AD38" s="102">
        <v>23</v>
      </c>
      <c r="AE38" s="102">
        <v>0</v>
      </c>
      <c r="AF38" s="102">
        <v>7</v>
      </c>
      <c r="AG38" s="102">
        <v>5</v>
      </c>
      <c r="AH38" s="101"/>
      <c r="AI38" s="135">
        <f t="shared" si="23"/>
        <v>3072</v>
      </c>
      <c r="AJ38" s="135">
        <f t="shared" si="9"/>
        <v>394</v>
      </c>
      <c r="AK38" s="135">
        <f t="shared" si="10"/>
        <v>290</v>
      </c>
      <c r="AL38" s="135">
        <f t="shared" si="11"/>
        <v>290</v>
      </c>
      <c r="AM38" s="100">
        <v>0</v>
      </c>
      <c r="AN38" s="100">
        <v>284</v>
      </c>
      <c r="AO38" s="100">
        <v>284</v>
      </c>
      <c r="AP38" s="106">
        <v>0</v>
      </c>
      <c r="AQ38" s="106">
        <v>0</v>
      </c>
      <c r="AR38" s="106">
        <v>0</v>
      </c>
      <c r="AS38" s="106">
        <v>0</v>
      </c>
      <c r="AT38" s="106">
        <v>6</v>
      </c>
      <c r="AU38" s="106">
        <v>6</v>
      </c>
      <c r="AV38" s="106"/>
      <c r="AW38" s="106">
        <v>0</v>
      </c>
      <c r="AX38" s="106">
        <v>0</v>
      </c>
      <c r="AY38" s="106"/>
      <c r="AZ38" s="106">
        <v>0</v>
      </c>
      <c r="BA38" s="106">
        <v>0</v>
      </c>
      <c r="BB38" s="106">
        <v>299</v>
      </c>
      <c r="BC38" s="106">
        <v>0</v>
      </c>
      <c r="BD38" s="106">
        <v>0</v>
      </c>
      <c r="BE38" s="106">
        <v>3</v>
      </c>
      <c r="BF38" s="106"/>
      <c r="BG38" s="135">
        <f t="shared" si="12"/>
        <v>117</v>
      </c>
      <c r="BH38" s="135">
        <f t="shared" si="13"/>
        <v>104</v>
      </c>
      <c r="BI38" s="106">
        <v>0</v>
      </c>
      <c r="BJ38" s="106">
        <v>101</v>
      </c>
      <c r="BK38" s="106">
        <v>101</v>
      </c>
      <c r="BL38" s="106">
        <v>0</v>
      </c>
      <c r="BM38" s="106">
        <v>16</v>
      </c>
      <c r="BN38" s="106">
        <v>3</v>
      </c>
      <c r="BO38" s="106">
        <v>0</v>
      </c>
      <c r="BP38" s="106">
        <v>847</v>
      </c>
      <c r="BQ38" s="106">
        <v>0</v>
      </c>
      <c r="BR38" s="106">
        <v>0</v>
      </c>
      <c r="BS38" s="106">
        <v>70</v>
      </c>
      <c r="BT38" s="106">
        <v>0</v>
      </c>
      <c r="BU38" s="106">
        <v>0</v>
      </c>
      <c r="BV38" s="106">
        <v>1772.7382700000003</v>
      </c>
      <c r="BW38" s="106">
        <v>0</v>
      </c>
      <c r="BX38" s="106">
        <v>1736</v>
      </c>
      <c r="BY38" s="106">
        <v>0</v>
      </c>
      <c r="BZ38" s="106">
        <v>0</v>
      </c>
      <c r="CA38" s="106">
        <v>189</v>
      </c>
      <c r="CB38" s="106">
        <v>0</v>
      </c>
      <c r="CC38" s="106">
        <v>56</v>
      </c>
      <c r="CD38" s="131">
        <v>0</v>
      </c>
      <c r="CE38" s="131">
        <v>0</v>
      </c>
      <c r="CF38" s="131">
        <v>0</v>
      </c>
      <c r="CG38" s="131">
        <v>37</v>
      </c>
      <c r="CH38" s="131"/>
    </row>
    <row r="39" spans="1:86" s="91" customFormat="1" ht="74.25" customHeight="1" x14ac:dyDescent="0.5">
      <c r="A39" s="112">
        <v>12</v>
      </c>
      <c r="B39" s="98" t="s">
        <v>181</v>
      </c>
      <c r="C39" s="114">
        <f t="shared" si="14"/>
        <v>37</v>
      </c>
      <c r="D39" s="103">
        <v>1725</v>
      </c>
      <c r="E39" s="105">
        <v>3614</v>
      </c>
      <c r="F39" s="114">
        <f t="shared" si="6"/>
        <v>4118</v>
      </c>
      <c r="G39" s="114">
        <f t="shared" si="17"/>
        <v>864</v>
      </c>
      <c r="H39" s="103">
        <v>842</v>
      </c>
      <c r="I39" s="105">
        <v>0</v>
      </c>
      <c r="J39" s="105">
        <v>22</v>
      </c>
      <c r="K39" s="105">
        <v>4</v>
      </c>
      <c r="L39" s="105">
        <v>1.06</v>
      </c>
      <c r="M39" s="139">
        <v>520</v>
      </c>
      <c r="N39" s="103">
        <v>32</v>
      </c>
      <c r="O39" s="103">
        <v>227</v>
      </c>
      <c r="P39" s="105">
        <v>227</v>
      </c>
      <c r="Q39" s="105">
        <v>15</v>
      </c>
      <c r="R39" s="105">
        <v>131</v>
      </c>
      <c r="S39" s="105">
        <v>3625</v>
      </c>
      <c r="T39" s="103">
        <v>131</v>
      </c>
      <c r="U39" s="105">
        <v>2340</v>
      </c>
      <c r="V39" s="105">
        <v>234</v>
      </c>
      <c r="W39" s="105">
        <v>65</v>
      </c>
      <c r="X39" s="105">
        <v>0</v>
      </c>
      <c r="Y39" s="105">
        <v>0</v>
      </c>
      <c r="Z39" s="105"/>
      <c r="AA39" s="105">
        <v>521</v>
      </c>
      <c r="AB39" s="105"/>
      <c r="AC39" s="102">
        <v>0</v>
      </c>
      <c r="AD39" s="102">
        <v>20</v>
      </c>
      <c r="AE39" s="102">
        <v>0</v>
      </c>
      <c r="AF39" s="102">
        <v>12</v>
      </c>
      <c r="AG39" s="102">
        <v>5</v>
      </c>
      <c r="AH39" s="101"/>
      <c r="AI39" s="135">
        <f t="shared" si="23"/>
        <v>4251</v>
      </c>
      <c r="AJ39" s="135">
        <f t="shared" si="9"/>
        <v>424</v>
      </c>
      <c r="AK39" s="135">
        <f t="shared" si="10"/>
        <v>221</v>
      </c>
      <c r="AL39" s="135">
        <f t="shared" si="11"/>
        <v>221</v>
      </c>
      <c r="AM39" s="100">
        <v>0</v>
      </c>
      <c r="AN39" s="100">
        <v>221</v>
      </c>
      <c r="AO39" s="100">
        <v>221</v>
      </c>
      <c r="AP39" s="106">
        <v>0</v>
      </c>
      <c r="AQ39" s="106">
        <v>0</v>
      </c>
      <c r="AR39" s="106">
        <v>0</v>
      </c>
      <c r="AS39" s="106">
        <v>0</v>
      </c>
      <c r="AT39" s="106">
        <v>0</v>
      </c>
      <c r="AU39" s="106">
        <v>0</v>
      </c>
      <c r="AV39" s="106"/>
      <c r="AW39" s="106">
        <v>0</v>
      </c>
      <c r="AX39" s="106">
        <v>0</v>
      </c>
      <c r="AY39" s="106"/>
      <c r="AZ39" s="106">
        <v>0</v>
      </c>
      <c r="BA39" s="106">
        <v>0</v>
      </c>
      <c r="BB39" s="106">
        <v>520</v>
      </c>
      <c r="BC39" s="106">
        <v>0</v>
      </c>
      <c r="BD39" s="106">
        <v>0</v>
      </c>
      <c r="BE39" s="106">
        <v>6</v>
      </c>
      <c r="BF39" s="106"/>
      <c r="BG39" s="135">
        <f t="shared" si="12"/>
        <v>229</v>
      </c>
      <c r="BH39" s="135">
        <f t="shared" si="13"/>
        <v>203</v>
      </c>
      <c r="BI39" s="106">
        <v>0</v>
      </c>
      <c r="BJ39" s="106">
        <v>197</v>
      </c>
      <c r="BK39" s="106">
        <v>197</v>
      </c>
      <c r="BL39" s="106">
        <v>0</v>
      </c>
      <c r="BM39" s="106">
        <v>32</v>
      </c>
      <c r="BN39" s="106">
        <v>6</v>
      </c>
      <c r="BO39" s="106">
        <v>0</v>
      </c>
      <c r="BP39" s="106">
        <v>995</v>
      </c>
      <c r="BQ39" s="106">
        <v>0</v>
      </c>
      <c r="BR39" s="106">
        <v>0</v>
      </c>
      <c r="BS39" s="106">
        <v>161</v>
      </c>
      <c r="BT39" s="106">
        <v>0</v>
      </c>
      <c r="BU39" s="106">
        <v>0</v>
      </c>
      <c r="BV39" s="106">
        <v>4411.63</v>
      </c>
      <c r="BW39" s="106">
        <v>0</v>
      </c>
      <c r="BX39" s="106">
        <v>2340</v>
      </c>
      <c r="BY39" s="106">
        <v>0</v>
      </c>
      <c r="BZ39" s="106">
        <v>0</v>
      </c>
      <c r="CA39" s="106">
        <v>234</v>
      </c>
      <c r="CB39" s="106">
        <v>0</v>
      </c>
      <c r="CC39" s="106">
        <v>67</v>
      </c>
      <c r="CD39" s="131">
        <v>0</v>
      </c>
      <c r="CE39" s="131">
        <v>0</v>
      </c>
      <c r="CF39" s="131">
        <v>0</v>
      </c>
      <c r="CG39" s="131">
        <v>38</v>
      </c>
      <c r="CH39" s="131"/>
    </row>
    <row r="40" spans="1:86" s="91" customFormat="1" ht="74.25" customHeight="1" x14ac:dyDescent="0.5">
      <c r="A40" s="112">
        <v>13</v>
      </c>
      <c r="B40" s="108" t="s">
        <v>182</v>
      </c>
      <c r="C40" s="114">
        <f t="shared" si="14"/>
        <v>20</v>
      </c>
      <c r="D40" s="103">
        <v>540</v>
      </c>
      <c r="E40" s="105">
        <v>653</v>
      </c>
      <c r="F40" s="114">
        <f t="shared" si="6"/>
        <v>3799</v>
      </c>
      <c r="G40" s="114">
        <f t="shared" si="17"/>
        <v>169</v>
      </c>
      <c r="H40" s="103">
        <v>165</v>
      </c>
      <c r="I40" s="105">
        <v>0</v>
      </c>
      <c r="J40" s="105">
        <v>4</v>
      </c>
      <c r="K40" s="105">
        <v>1</v>
      </c>
      <c r="L40" s="105">
        <v>0.19</v>
      </c>
      <c r="M40" s="139">
        <v>398</v>
      </c>
      <c r="N40" s="103">
        <v>33</v>
      </c>
      <c r="O40" s="103">
        <v>24</v>
      </c>
      <c r="P40" s="105">
        <v>24</v>
      </c>
      <c r="Q40" s="105">
        <v>19</v>
      </c>
      <c r="R40" s="105">
        <v>94</v>
      </c>
      <c r="S40" s="105">
        <v>1700</v>
      </c>
      <c r="T40" s="103">
        <v>94</v>
      </c>
      <c r="U40" s="105">
        <v>3080</v>
      </c>
      <c r="V40" s="105">
        <v>308</v>
      </c>
      <c r="W40" s="105">
        <v>25</v>
      </c>
      <c r="X40" s="105">
        <v>0</v>
      </c>
      <c r="Y40" s="105">
        <v>0</v>
      </c>
      <c r="Z40" s="105"/>
      <c r="AA40" s="105">
        <v>432</v>
      </c>
      <c r="AB40" s="105"/>
      <c r="AC40" s="102">
        <v>0</v>
      </c>
      <c r="AD40" s="102">
        <v>9</v>
      </c>
      <c r="AE40" s="102">
        <v>0</v>
      </c>
      <c r="AF40" s="102">
        <v>10</v>
      </c>
      <c r="AG40" s="102">
        <v>1</v>
      </c>
      <c r="AH40" s="101"/>
      <c r="AI40" s="135">
        <f t="shared" si="23"/>
        <v>2660</v>
      </c>
      <c r="AJ40" s="135">
        <f t="shared" si="9"/>
        <v>215</v>
      </c>
      <c r="AK40" s="135">
        <f t="shared" si="10"/>
        <v>138</v>
      </c>
      <c r="AL40" s="135">
        <f t="shared" si="11"/>
        <v>138</v>
      </c>
      <c r="AM40" s="100">
        <v>0</v>
      </c>
      <c r="AN40" s="100">
        <v>138</v>
      </c>
      <c r="AO40" s="100">
        <v>138</v>
      </c>
      <c r="AP40" s="106">
        <v>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6"/>
      <c r="AW40" s="106">
        <v>0</v>
      </c>
      <c r="AX40" s="106">
        <v>0</v>
      </c>
      <c r="AY40" s="106"/>
      <c r="AZ40" s="106">
        <v>0</v>
      </c>
      <c r="BA40" s="106">
        <v>0</v>
      </c>
      <c r="BB40" s="106">
        <v>398</v>
      </c>
      <c r="BC40" s="106">
        <v>0</v>
      </c>
      <c r="BD40" s="106">
        <v>0</v>
      </c>
      <c r="BE40" s="106">
        <v>1</v>
      </c>
      <c r="BF40" s="106"/>
      <c r="BG40" s="135">
        <f t="shared" si="12"/>
        <v>78</v>
      </c>
      <c r="BH40" s="135">
        <f t="shared" si="13"/>
        <v>77</v>
      </c>
      <c r="BI40" s="106">
        <v>0</v>
      </c>
      <c r="BJ40" s="106">
        <v>76</v>
      </c>
      <c r="BK40" s="106">
        <v>76</v>
      </c>
      <c r="BL40" s="106">
        <v>0</v>
      </c>
      <c r="BM40" s="106">
        <v>2</v>
      </c>
      <c r="BN40" s="106">
        <v>1</v>
      </c>
      <c r="BO40" s="106">
        <v>0</v>
      </c>
      <c r="BP40" s="106">
        <v>675</v>
      </c>
      <c r="BQ40" s="106">
        <v>0</v>
      </c>
      <c r="BR40" s="106">
        <v>0</v>
      </c>
      <c r="BS40" s="106">
        <v>99</v>
      </c>
      <c r="BT40" s="106">
        <v>0</v>
      </c>
      <c r="BU40" s="106">
        <v>0</v>
      </c>
      <c r="BV40" s="106">
        <v>2374.3040000000001</v>
      </c>
      <c r="BW40" s="106">
        <v>0</v>
      </c>
      <c r="BX40" s="106">
        <v>1409</v>
      </c>
      <c r="BY40" s="106">
        <v>0</v>
      </c>
      <c r="BZ40" s="106">
        <v>0</v>
      </c>
      <c r="CA40" s="106">
        <v>152.39999999999998</v>
      </c>
      <c r="CB40" s="106">
        <v>0</v>
      </c>
      <c r="CC40" s="106">
        <v>16</v>
      </c>
      <c r="CD40" s="131">
        <v>0</v>
      </c>
      <c r="CE40" s="131">
        <v>0</v>
      </c>
      <c r="CF40" s="131">
        <v>0</v>
      </c>
      <c r="CG40" s="131">
        <v>41</v>
      </c>
      <c r="CH40" s="131"/>
    </row>
    <row r="41" spans="1:86" s="91" customFormat="1" ht="74.25" customHeight="1" x14ac:dyDescent="0.5">
      <c r="A41" s="112">
        <v>14</v>
      </c>
      <c r="B41" s="108" t="s">
        <v>183</v>
      </c>
      <c r="C41" s="114">
        <f t="shared" si="14"/>
        <v>36</v>
      </c>
      <c r="D41" s="103">
        <v>1065</v>
      </c>
      <c r="E41" s="105">
        <v>1230</v>
      </c>
      <c r="F41" s="114">
        <f t="shared" si="6"/>
        <v>1876</v>
      </c>
      <c r="G41" s="114">
        <f t="shared" si="17"/>
        <v>332</v>
      </c>
      <c r="H41" s="103">
        <v>324</v>
      </c>
      <c r="I41" s="105">
        <v>0</v>
      </c>
      <c r="J41" s="105">
        <v>8</v>
      </c>
      <c r="K41" s="105">
        <v>2</v>
      </c>
      <c r="L41" s="105">
        <v>0.41</v>
      </c>
      <c r="M41" s="139">
        <v>592</v>
      </c>
      <c r="N41" s="103">
        <v>26</v>
      </c>
      <c r="O41" s="103">
        <v>59</v>
      </c>
      <c r="P41" s="105">
        <v>59</v>
      </c>
      <c r="Q41" s="105">
        <v>14</v>
      </c>
      <c r="R41" s="105">
        <v>235</v>
      </c>
      <c r="S41" s="105">
        <v>7400</v>
      </c>
      <c r="T41" s="103">
        <v>235</v>
      </c>
      <c r="U41" s="105">
        <v>630</v>
      </c>
      <c r="V41" s="105">
        <v>63</v>
      </c>
      <c r="W41" s="105">
        <v>29</v>
      </c>
      <c r="X41" s="105">
        <v>0</v>
      </c>
      <c r="Y41" s="105">
        <v>0</v>
      </c>
      <c r="Z41" s="105"/>
      <c r="AA41" s="105">
        <v>184</v>
      </c>
      <c r="AB41" s="105"/>
      <c r="AC41" s="102">
        <v>0</v>
      </c>
      <c r="AD41" s="102">
        <v>11</v>
      </c>
      <c r="AE41" s="102">
        <v>0</v>
      </c>
      <c r="AF41" s="102">
        <v>25</v>
      </c>
      <c r="AG41" s="102">
        <v>0</v>
      </c>
      <c r="AH41" s="101"/>
      <c r="AI41" s="135">
        <f t="shared" si="23"/>
        <v>2551</v>
      </c>
      <c r="AJ41" s="135">
        <f t="shared" si="9"/>
        <v>428</v>
      </c>
      <c r="AK41" s="135">
        <f t="shared" si="10"/>
        <v>256</v>
      </c>
      <c r="AL41" s="135">
        <f t="shared" si="11"/>
        <v>256</v>
      </c>
      <c r="AM41" s="100">
        <v>0</v>
      </c>
      <c r="AN41" s="100">
        <v>256</v>
      </c>
      <c r="AO41" s="100">
        <v>256</v>
      </c>
      <c r="AP41" s="106">
        <v>0</v>
      </c>
      <c r="AQ41" s="106">
        <v>0</v>
      </c>
      <c r="AR41" s="106">
        <v>0</v>
      </c>
      <c r="AS41" s="106">
        <v>0</v>
      </c>
      <c r="AT41" s="106">
        <v>0</v>
      </c>
      <c r="AU41" s="106">
        <v>0</v>
      </c>
      <c r="AV41" s="106"/>
      <c r="AW41" s="106">
        <v>0</v>
      </c>
      <c r="AX41" s="106">
        <v>0</v>
      </c>
      <c r="AY41" s="106"/>
      <c r="AZ41" s="106">
        <v>0</v>
      </c>
      <c r="BA41" s="106">
        <v>0</v>
      </c>
      <c r="BB41" s="106">
        <v>592</v>
      </c>
      <c r="BC41" s="106">
        <v>0</v>
      </c>
      <c r="BD41" s="106">
        <v>0</v>
      </c>
      <c r="BE41" s="106">
        <v>0</v>
      </c>
      <c r="BF41" s="106"/>
      <c r="BG41" s="135">
        <f t="shared" si="12"/>
        <v>183</v>
      </c>
      <c r="BH41" s="135">
        <f t="shared" si="13"/>
        <v>172</v>
      </c>
      <c r="BI41" s="106">
        <v>0</v>
      </c>
      <c r="BJ41" s="106">
        <v>169</v>
      </c>
      <c r="BK41" s="106">
        <v>169</v>
      </c>
      <c r="BL41" s="106">
        <v>0</v>
      </c>
      <c r="BM41" s="106">
        <v>14</v>
      </c>
      <c r="BN41" s="106">
        <v>3</v>
      </c>
      <c r="BO41" s="106">
        <v>0</v>
      </c>
      <c r="BP41" s="106">
        <v>1182</v>
      </c>
      <c r="BQ41" s="106">
        <v>0</v>
      </c>
      <c r="BR41" s="106">
        <v>0</v>
      </c>
      <c r="BS41" s="106">
        <v>94</v>
      </c>
      <c r="BT41" s="106">
        <v>0</v>
      </c>
      <c r="BU41" s="106">
        <v>0</v>
      </c>
      <c r="BV41" s="106">
        <v>2616.5239999999999</v>
      </c>
      <c r="BW41" s="106">
        <v>0</v>
      </c>
      <c r="BX41" s="106">
        <v>500</v>
      </c>
      <c r="BY41" s="106">
        <v>0</v>
      </c>
      <c r="BZ41" s="106">
        <v>0</v>
      </c>
      <c r="CA41" s="106">
        <v>50</v>
      </c>
      <c r="CB41" s="106">
        <v>0</v>
      </c>
      <c r="CC41" s="106">
        <v>38</v>
      </c>
      <c r="CD41" s="131">
        <v>0</v>
      </c>
      <c r="CE41" s="131">
        <v>0</v>
      </c>
      <c r="CF41" s="131">
        <v>0</v>
      </c>
      <c r="CG41" s="131">
        <v>13</v>
      </c>
      <c r="CH41" s="131"/>
    </row>
    <row r="42" spans="1:86" s="91" customFormat="1" ht="74.25" customHeight="1" x14ac:dyDescent="0.5">
      <c r="A42" s="112">
        <v>15</v>
      </c>
      <c r="B42" s="108" t="s">
        <v>184</v>
      </c>
      <c r="C42" s="114">
        <f t="shared" si="14"/>
        <v>34</v>
      </c>
      <c r="D42" s="103">
        <v>2244</v>
      </c>
      <c r="E42" s="105">
        <v>5315</v>
      </c>
      <c r="F42" s="114">
        <f t="shared" si="6"/>
        <v>4845</v>
      </c>
      <c r="G42" s="114">
        <f t="shared" si="17"/>
        <v>722</v>
      </c>
      <c r="H42" s="103">
        <v>694</v>
      </c>
      <c r="I42" s="105">
        <v>0</v>
      </c>
      <c r="J42" s="105">
        <v>28</v>
      </c>
      <c r="K42" s="105">
        <v>6</v>
      </c>
      <c r="L42" s="105">
        <v>1.37</v>
      </c>
      <c r="M42" s="139">
        <v>452</v>
      </c>
      <c r="N42" s="103">
        <v>36</v>
      </c>
      <c r="O42" s="103">
        <v>560</v>
      </c>
      <c r="P42" s="105">
        <v>560</v>
      </c>
      <c r="Q42" s="105">
        <v>37</v>
      </c>
      <c r="R42" s="105">
        <v>499</v>
      </c>
      <c r="S42" s="105">
        <v>15211</v>
      </c>
      <c r="T42" s="103">
        <v>499</v>
      </c>
      <c r="U42" s="105">
        <v>2570</v>
      </c>
      <c r="V42" s="105">
        <v>257</v>
      </c>
      <c r="W42" s="105">
        <v>54</v>
      </c>
      <c r="X42" s="105">
        <v>0</v>
      </c>
      <c r="Y42" s="105">
        <v>0</v>
      </c>
      <c r="Z42" s="105"/>
      <c r="AA42" s="105">
        <v>382</v>
      </c>
      <c r="AB42" s="105"/>
      <c r="AC42" s="102">
        <v>0</v>
      </c>
      <c r="AD42" s="102">
        <v>15</v>
      </c>
      <c r="AE42" s="102">
        <v>0</v>
      </c>
      <c r="AF42" s="102">
        <v>14</v>
      </c>
      <c r="AG42" s="102">
        <v>5</v>
      </c>
      <c r="AH42" s="101"/>
      <c r="AI42" s="135">
        <f t="shared" si="23"/>
        <v>4911</v>
      </c>
      <c r="AJ42" s="135">
        <f t="shared" si="9"/>
        <v>557</v>
      </c>
      <c r="AK42" s="135">
        <f t="shared" si="10"/>
        <v>298</v>
      </c>
      <c r="AL42" s="135">
        <f t="shared" si="11"/>
        <v>298</v>
      </c>
      <c r="AM42" s="100">
        <v>0</v>
      </c>
      <c r="AN42" s="100">
        <v>298</v>
      </c>
      <c r="AO42" s="100">
        <v>298</v>
      </c>
      <c r="AP42" s="106">
        <v>0</v>
      </c>
      <c r="AQ42" s="106">
        <v>0</v>
      </c>
      <c r="AR42" s="106">
        <v>0</v>
      </c>
      <c r="AS42" s="106">
        <v>0</v>
      </c>
      <c r="AT42" s="106">
        <v>0</v>
      </c>
      <c r="AU42" s="106">
        <v>0</v>
      </c>
      <c r="AV42" s="106"/>
      <c r="AW42" s="106">
        <v>0</v>
      </c>
      <c r="AX42" s="106">
        <v>0</v>
      </c>
      <c r="AY42" s="106"/>
      <c r="AZ42" s="106">
        <v>0</v>
      </c>
      <c r="BA42" s="106">
        <v>0</v>
      </c>
      <c r="BB42" s="106">
        <v>452</v>
      </c>
      <c r="BC42" s="106">
        <v>0</v>
      </c>
      <c r="BD42" s="106">
        <v>0</v>
      </c>
      <c r="BE42" s="106">
        <v>15</v>
      </c>
      <c r="BF42" s="106"/>
      <c r="BG42" s="135">
        <f t="shared" si="12"/>
        <v>301</v>
      </c>
      <c r="BH42" s="135">
        <f t="shared" si="13"/>
        <v>259</v>
      </c>
      <c r="BI42" s="106">
        <v>0</v>
      </c>
      <c r="BJ42" s="106">
        <v>242</v>
      </c>
      <c r="BK42" s="106">
        <v>242</v>
      </c>
      <c r="BL42" s="106">
        <v>0</v>
      </c>
      <c r="BM42" s="106">
        <v>59</v>
      </c>
      <c r="BN42" s="106">
        <v>17</v>
      </c>
      <c r="BO42" s="106">
        <v>0</v>
      </c>
      <c r="BP42" s="106">
        <v>1439</v>
      </c>
      <c r="BQ42" s="106">
        <v>0</v>
      </c>
      <c r="BR42" s="106">
        <v>0</v>
      </c>
      <c r="BS42" s="106">
        <v>134</v>
      </c>
      <c r="BT42" s="106">
        <v>0</v>
      </c>
      <c r="BU42" s="106">
        <v>0</v>
      </c>
      <c r="BV42" s="106">
        <v>3657.5496879999996</v>
      </c>
      <c r="BW42" s="106">
        <v>0</v>
      </c>
      <c r="BX42" s="106">
        <v>2570</v>
      </c>
      <c r="BY42" s="106">
        <v>0</v>
      </c>
      <c r="BZ42" s="106">
        <v>0</v>
      </c>
      <c r="CA42" s="106">
        <v>257</v>
      </c>
      <c r="CB42" s="106">
        <v>0</v>
      </c>
      <c r="CC42" s="106">
        <v>56</v>
      </c>
      <c r="CD42" s="131">
        <v>0</v>
      </c>
      <c r="CE42" s="131">
        <v>0</v>
      </c>
      <c r="CF42" s="131">
        <v>0</v>
      </c>
      <c r="CG42" s="131">
        <v>28</v>
      </c>
      <c r="CH42" s="131"/>
    </row>
    <row r="43" spans="1:86" s="91" customFormat="1" ht="74.25" customHeight="1" x14ac:dyDescent="0.5">
      <c r="A43" s="112">
        <v>16</v>
      </c>
      <c r="B43" s="108" t="s">
        <v>185</v>
      </c>
      <c r="C43" s="114">
        <f t="shared" si="14"/>
        <v>26</v>
      </c>
      <c r="D43" s="103">
        <v>1289</v>
      </c>
      <c r="E43" s="105">
        <v>2831</v>
      </c>
      <c r="F43" s="114">
        <f t="shared" si="6"/>
        <v>4351</v>
      </c>
      <c r="G43" s="114">
        <f t="shared" si="17"/>
        <v>646</v>
      </c>
      <c r="H43" s="103">
        <v>630</v>
      </c>
      <c r="I43" s="105">
        <v>0</v>
      </c>
      <c r="J43" s="105">
        <v>16</v>
      </c>
      <c r="K43" s="105">
        <v>3</v>
      </c>
      <c r="L43" s="105">
        <v>0.79</v>
      </c>
      <c r="M43" s="139">
        <v>466</v>
      </c>
      <c r="N43" s="103">
        <v>37</v>
      </c>
      <c r="O43" s="103">
        <v>79</v>
      </c>
      <c r="P43" s="105">
        <v>79</v>
      </c>
      <c r="Q43" s="105">
        <v>19</v>
      </c>
      <c r="R43" s="105">
        <v>180</v>
      </c>
      <c r="S43" s="105">
        <v>13247</v>
      </c>
      <c r="T43" s="103">
        <v>180</v>
      </c>
      <c r="U43" s="105">
        <v>2940</v>
      </c>
      <c r="V43" s="105">
        <v>294</v>
      </c>
      <c r="W43" s="105">
        <v>12</v>
      </c>
      <c r="X43" s="105">
        <v>0</v>
      </c>
      <c r="Y43" s="105">
        <v>0</v>
      </c>
      <c r="Z43" s="105"/>
      <c r="AA43" s="105">
        <v>979</v>
      </c>
      <c r="AB43" s="105"/>
      <c r="AC43" s="102">
        <v>0</v>
      </c>
      <c r="AD43" s="102">
        <v>14</v>
      </c>
      <c r="AE43" s="102">
        <v>0</v>
      </c>
      <c r="AF43" s="102">
        <v>12</v>
      </c>
      <c r="AG43" s="102">
        <v>0</v>
      </c>
      <c r="AH43" s="101"/>
      <c r="AI43" s="135">
        <f t="shared" si="23"/>
        <v>3372</v>
      </c>
      <c r="AJ43" s="135">
        <f t="shared" si="9"/>
        <v>412</v>
      </c>
      <c r="AK43" s="135">
        <f t="shared" si="10"/>
        <v>229</v>
      </c>
      <c r="AL43" s="135">
        <f t="shared" si="11"/>
        <v>229</v>
      </c>
      <c r="AM43" s="100">
        <v>0</v>
      </c>
      <c r="AN43" s="100">
        <v>229</v>
      </c>
      <c r="AO43" s="100">
        <v>229</v>
      </c>
      <c r="AP43" s="106">
        <v>0</v>
      </c>
      <c r="AQ43" s="106">
        <v>0</v>
      </c>
      <c r="AR43" s="106">
        <v>0</v>
      </c>
      <c r="AS43" s="106">
        <v>0</v>
      </c>
      <c r="AT43" s="106">
        <v>0</v>
      </c>
      <c r="AU43" s="106">
        <v>0</v>
      </c>
      <c r="AV43" s="106"/>
      <c r="AW43" s="106">
        <v>0</v>
      </c>
      <c r="AX43" s="106">
        <v>0</v>
      </c>
      <c r="AY43" s="106"/>
      <c r="AZ43" s="106">
        <v>0</v>
      </c>
      <c r="BA43" s="106">
        <v>0</v>
      </c>
      <c r="BB43" s="106">
        <v>466</v>
      </c>
      <c r="BC43" s="106">
        <v>0</v>
      </c>
      <c r="BD43" s="106">
        <v>0</v>
      </c>
      <c r="BE43" s="106">
        <v>3</v>
      </c>
      <c r="BF43" s="106"/>
      <c r="BG43" s="135">
        <f t="shared" si="12"/>
        <v>183</v>
      </c>
      <c r="BH43" s="135">
        <f t="shared" si="13"/>
        <v>183</v>
      </c>
      <c r="BI43" s="106">
        <v>0</v>
      </c>
      <c r="BJ43" s="106">
        <v>183</v>
      </c>
      <c r="BK43" s="106">
        <v>183</v>
      </c>
      <c r="BL43" s="106">
        <v>0</v>
      </c>
      <c r="BM43" s="106">
        <v>0</v>
      </c>
      <c r="BN43" s="106">
        <v>0</v>
      </c>
      <c r="BO43" s="106">
        <v>0</v>
      </c>
      <c r="BP43" s="106">
        <v>1053</v>
      </c>
      <c r="BQ43" s="106">
        <v>0</v>
      </c>
      <c r="BR43" s="106">
        <v>0</v>
      </c>
      <c r="BS43" s="106">
        <v>50</v>
      </c>
      <c r="BT43" s="106">
        <v>0</v>
      </c>
      <c r="BU43" s="106">
        <v>0</v>
      </c>
      <c r="BV43" s="106">
        <v>1371.0150000000001</v>
      </c>
      <c r="BW43" s="106">
        <v>67</v>
      </c>
      <c r="BX43" s="106">
        <v>1617</v>
      </c>
      <c r="BY43" s="106">
        <v>0</v>
      </c>
      <c r="BZ43" s="106">
        <v>6.7</v>
      </c>
      <c r="CA43" s="106">
        <v>161.69999999999999</v>
      </c>
      <c r="CB43" s="106">
        <v>0</v>
      </c>
      <c r="CC43" s="106">
        <v>14</v>
      </c>
      <c r="CD43" s="131">
        <v>0</v>
      </c>
      <c r="CE43" s="131">
        <v>0</v>
      </c>
      <c r="CF43" s="131">
        <v>0</v>
      </c>
      <c r="CG43" s="131">
        <v>61</v>
      </c>
      <c r="CH43" s="131"/>
    </row>
    <row r="44" spans="1:86" s="137" customFormat="1" ht="74.25" customHeight="1" x14ac:dyDescent="0.5">
      <c r="A44" s="335" t="s">
        <v>114</v>
      </c>
      <c r="B44" s="335"/>
      <c r="C44" s="135">
        <f t="shared" si="14"/>
        <v>564</v>
      </c>
      <c r="D44" s="135">
        <v>15080</v>
      </c>
      <c r="E44" s="135">
        <f>SUM(E45:E57)</f>
        <v>22619</v>
      </c>
      <c r="F44" s="135">
        <f t="shared" si="6"/>
        <v>21475</v>
      </c>
      <c r="G44" s="135">
        <f t="shared" si="17"/>
        <v>6990</v>
      </c>
      <c r="H44" s="135">
        <f t="shared" ref="H44:Y44" si="25">SUM(H45:H57)</f>
        <v>5156</v>
      </c>
      <c r="I44" s="135">
        <v>545</v>
      </c>
      <c r="J44" s="135">
        <f t="shared" si="25"/>
        <v>1289</v>
      </c>
      <c r="K44" s="135">
        <f t="shared" si="25"/>
        <v>261</v>
      </c>
      <c r="L44" s="135">
        <f t="shared" si="25"/>
        <v>907.82650000000012</v>
      </c>
      <c r="M44" s="135">
        <v>3119</v>
      </c>
      <c r="N44" s="135">
        <v>315</v>
      </c>
      <c r="O44" s="135">
        <v>4748</v>
      </c>
      <c r="P44" s="135">
        <f t="shared" si="25"/>
        <v>4748</v>
      </c>
      <c r="Q44" s="135">
        <f t="shared" si="25"/>
        <v>1002</v>
      </c>
      <c r="R44" s="135">
        <f t="shared" si="25"/>
        <v>1453</v>
      </c>
      <c r="S44" s="135">
        <f t="shared" si="25"/>
        <v>55902.534956547832</v>
      </c>
      <c r="T44" s="135">
        <v>875</v>
      </c>
      <c r="U44" s="135">
        <f t="shared" si="25"/>
        <v>4589</v>
      </c>
      <c r="V44" s="135">
        <f t="shared" si="25"/>
        <v>5048</v>
      </c>
      <c r="W44" s="135">
        <f t="shared" si="25"/>
        <v>76</v>
      </c>
      <c r="X44" s="135">
        <f t="shared" si="25"/>
        <v>0</v>
      </c>
      <c r="Y44" s="135">
        <f t="shared" si="25"/>
        <v>0</v>
      </c>
      <c r="Z44" s="135">
        <v>2350</v>
      </c>
      <c r="AA44" s="135">
        <v>8000</v>
      </c>
      <c r="AB44" s="135">
        <v>182</v>
      </c>
      <c r="AC44" s="135">
        <f>SUM(AC45:AC57)</f>
        <v>1</v>
      </c>
      <c r="AD44" s="135">
        <f t="shared" ref="AD44:CH44" si="26">SUM(AD45:AD57)</f>
        <v>141</v>
      </c>
      <c r="AE44" s="135">
        <f t="shared" si="26"/>
        <v>0</v>
      </c>
      <c r="AF44" s="135">
        <f t="shared" si="26"/>
        <v>369</v>
      </c>
      <c r="AG44" s="135">
        <f t="shared" si="26"/>
        <v>54</v>
      </c>
      <c r="AH44" s="135">
        <f t="shared" si="26"/>
        <v>0</v>
      </c>
      <c r="AI44" s="135">
        <f t="shared" si="23"/>
        <v>13744</v>
      </c>
      <c r="AJ44" s="135">
        <f t="shared" si="9"/>
        <v>8082</v>
      </c>
      <c r="AK44" s="135">
        <f t="shared" si="10"/>
        <v>3524</v>
      </c>
      <c r="AL44" s="135">
        <f t="shared" si="11"/>
        <v>1095</v>
      </c>
      <c r="AM44" s="135">
        <f t="shared" si="26"/>
        <v>0</v>
      </c>
      <c r="AN44" s="135">
        <f t="shared" si="26"/>
        <v>2676</v>
      </c>
      <c r="AO44" s="135">
        <f t="shared" si="26"/>
        <v>936</v>
      </c>
      <c r="AP44" s="135">
        <f t="shared" si="26"/>
        <v>0</v>
      </c>
      <c r="AQ44" s="135">
        <f t="shared" si="26"/>
        <v>219</v>
      </c>
      <c r="AR44" s="135">
        <f t="shared" si="26"/>
        <v>29</v>
      </c>
      <c r="AS44" s="135">
        <f t="shared" si="26"/>
        <v>0</v>
      </c>
      <c r="AT44" s="135">
        <f t="shared" si="26"/>
        <v>629</v>
      </c>
      <c r="AU44" s="135">
        <f t="shared" si="26"/>
        <v>130</v>
      </c>
      <c r="AV44" s="135">
        <f t="shared" si="26"/>
        <v>0</v>
      </c>
      <c r="AW44" s="135">
        <f t="shared" si="26"/>
        <v>162</v>
      </c>
      <c r="AX44" s="135">
        <f t="shared" si="26"/>
        <v>40</v>
      </c>
      <c r="AY44" s="135">
        <f t="shared" si="26"/>
        <v>0</v>
      </c>
      <c r="AZ44" s="135">
        <f t="shared" si="26"/>
        <v>0</v>
      </c>
      <c r="BA44" s="135">
        <f t="shared" si="26"/>
        <v>0</v>
      </c>
      <c r="BB44" s="135">
        <f t="shared" si="26"/>
        <v>265</v>
      </c>
      <c r="BC44" s="135">
        <f t="shared" si="26"/>
        <v>61</v>
      </c>
      <c r="BD44" s="135">
        <f t="shared" si="26"/>
        <v>0</v>
      </c>
      <c r="BE44" s="135">
        <f t="shared" si="26"/>
        <v>0</v>
      </c>
      <c r="BF44" s="135">
        <f t="shared" si="26"/>
        <v>0</v>
      </c>
      <c r="BG44" s="135">
        <f t="shared" si="12"/>
        <v>2828</v>
      </c>
      <c r="BH44" s="135">
        <f t="shared" si="13"/>
        <v>2828</v>
      </c>
      <c r="BI44" s="135">
        <f t="shared" si="26"/>
        <v>0</v>
      </c>
      <c r="BJ44" s="135">
        <f t="shared" si="26"/>
        <v>1826</v>
      </c>
      <c r="BK44" s="135">
        <f t="shared" si="26"/>
        <v>1826</v>
      </c>
      <c r="BL44" s="135">
        <f t="shared" si="26"/>
        <v>0</v>
      </c>
      <c r="BM44" s="135">
        <f t="shared" si="26"/>
        <v>1002</v>
      </c>
      <c r="BN44" s="135">
        <f t="shared" si="26"/>
        <v>1002</v>
      </c>
      <c r="BO44" s="135">
        <f t="shared" si="26"/>
        <v>1</v>
      </c>
      <c r="BP44" s="135">
        <f t="shared" si="26"/>
        <v>825</v>
      </c>
      <c r="BQ44" s="135">
        <f t="shared" si="26"/>
        <v>811</v>
      </c>
      <c r="BR44" s="135">
        <f t="shared" si="26"/>
        <v>0</v>
      </c>
      <c r="BS44" s="135">
        <f t="shared" si="26"/>
        <v>4143</v>
      </c>
      <c r="BT44" s="135">
        <f t="shared" si="26"/>
        <v>1509</v>
      </c>
      <c r="BU44" s="135">
        <f t="shared" si="26"/>
        <v>0</v>
      </c>
      <c r="BV44" s="135">
        <f t="shared" si="26"/>
        <v>66376.458999999988</v>
      </c>
      <c r="BW44" s="135">
        <f t="shared" si="26"/>
        <v>149</v>
      </c>
      <c r="BX44" s="135">
        <f t="shared" si="26"/>
        <v>5521</v>
      </c>
      <c r="BY44" s="135">
        <f t="shared" si="26"/>
        <v>1738</v>
      </c>
      <c r="BZ44" s="135">
        <f t="shared" si="26"/>
        <v>7.1000000000000005</v>
      </c>
      <c r="CA44" s="135">
        <f t="shared" si="26"/>
        <v>1015.0999999999999</v>
      </c>
      <c r="CB44" s="135">
        <f t="shared" si="26"/>
        <v>51</v>
      </c>
      <c r="CC44" s="135">
        <f t="shared" si="26"/>
        <v>85</v>
      </c>
      <c r="CD44" s="135">
        <f t="shared" si="26"/>
        <v>0</v>
      </c>
      <c r="CE44" s="135">
        <f t="shared" si="26"/>
        <v>0</v>
      </c>
      <c r="CF44" s="135">
        <f t="shared" si="26"/>
        <v>0</v>
      </c>
      <c r="CG44" s="135">
        <f t="shared" si="26"/>
        <v>4010.8718240700005</v>
      </c>
      <c r="CH44" s="135">
        <f t="shared" si="26"/>
        <v>0</v>
      </c>
    </row>
    <row r="45" spans="1:86" s="90" customFormat="1" ht="74.25" customHeight="1" x14ac:dyDescent="0.5">
      <c r="A45" s="112">
        <v>1</v>
      </c>
      <c r="B45" s="111" t="s">
        <v>186</v>
      </c>
      <c r="C45" s="114">
        <f t="shared" si="14"/>
        <v>32</v>
      </c>
      <c r="D45" s="103">
        <v>2000</v>
      </c>
      <c r="E45" s="105">
        <v>4658</v>
      </c>
      <c r="F45" s="114">
        <f t="shared" si="6"/>
        <v>3420</v>
      </c>
      <c r="G45" s="114">
        <f t="shared" si="17"/>
        <v>1303</v>
      </c>
      <c r="H45" s="105">
        <v>956</v>
      </c>
      <c r="I45" s="105">
        <v>110</v>
      </c>
      <c r="J45" s="105">
        <v>237</v>
      </c>
      <c r="K45" s="105">
        <v>41</v>
      </c>
      <c r="L45" s="105">
        <v>91.824999999999989</v>
      </c>
      <c r="M45" s="139">
        <v>833</v>
      </c>
      <c r="N45" s="103">
        <v>58</v>
      </c>
      <c r="O45" s="103">
        <v>878</v>
      </c>
      <c r="P45" s="105">
        <v>878</v>
      </c>
      <c r="Q45" s="105">
        <v>308</v>
      </c>
      <c r="R45" s="105">
        <v>232</v>
      </c>
      <c r="S45" s="105">
        <v>5834.1461844014857</v>
      </c>
      <c r="T45" s="103">
        <v>64</v>
      </c>
      <c r="U45" s="105">
        <v>75</v>
      </c>
      <c r="V45" s="105">
        <v>82</v>
      </c>
      <c r="W45" s="105">
        <v>4</v>
      </c>
      <c r="X45" s="105">
        <v>0</v>
      </c>
      <c r="Y45" s="105">
        <v>0</v>
      </c>
      <c r="Z45" s="105">
        <v>350</v>
      </c>
      <c r="AA45" s="105">
        <v>800</v>
      </c>
      <c r="AB45" s="105">
        <v>17</v>
      </c>
      <c r="AC45" s="102">
        <v>0</v>
      </c>
      <c r="AD45" s="102">
        <v>16</v>
      </c>
      <c r="AE45" s="102">
        <v>0</v>
      </c>
      <c r="AF45" s="102">
        <v>16</v>
      </c>
      <c r="AG45" s="102">
        <v>0</v>
      </c>
      <c r="AH45" s="101"/>
      <c r="AI45" s="135">
        <f t="shared" si="23"/>
        <v>732</v>
      </c>
      <c r="AJ45" s="135">
        <f t="shared" si="9"/>
        <v>1155</v>
      </c>
      <c r="AK45" s="135">
        <f t="shared" si="10"/>
        <v>729</v>
      </c>
      <c r="AL45" s="135">
        <f t="shared" si="11"/>
        <v>501</v>
      </c>
      <c r="AM45" s="100">
        <v>0</v>
      </c>
      <c r="AN45" s="100">
        <v>641</v>
      </c>
      <c r="AO45" s="100">
        <v>496</v>
      </c>
      <c r="AP45" s="106">
        <v>0</v>
      </c>
      <c r="AQ45" s="106">
        <v>44</v>
      </c>
      <c r="AR45" s="106">
        <v>5</v>
      </c>
      <c r="AS45" s="106">
        <v>0</v>
      </c>
      <c r="AT45" s="106">
        <v>44</v>
      </c>
      <c r="AU45" s="106">
        <v>0</v>
      </c>
      <c r="AV45" s="106">
        <v>0</v>
      </c>
      <c r="AW45" s="106">
        <v>0</v>
      </c>
      <c r="AX45" s="106">
        <v>0</v>
      </c>
      <c r="AY45" s="106">
        <v>0</v>
      </c>
      <c r="AZ45" s="106">
        <v>0</v>
      </c>
      <c r="BA45" s="106">
        <v>0</v>
      </c>
      <c r="BB45" s="106">
        <v>21</v>
      </c>
      <c r="BC45" s="106">
        <v>1</v>
      </c>
      <c r="BD45" s="106">
        <v>0</v>
      </c>
      <c r="BE45" s="106">
        <v>0</v>
      </c>
      <c r="BF45" s="106">
        <v>0</v>
      </c>
      <c r="BG45" s="135">
        <f t="shared" si="12"/>
        <v>498</v>
      </c>
      <c r="BH45" s="135">
        <f t="shared" si="13"/>
        <v>498</v>
      </c>
      <c r="BI45" s="106">
        <v>0</v>
      </c>
      <c r="BJ45" s="106">
        <v>190</v>
      </c>
      <c r="BK45" s="106">
        <v>190</v>
      </c>
      <c r="BL45" s="106">
        <v>0</v>
      </c>
      <c r="BM45" s="106">
        <v>308</v>
      </c>
      <c r="BN45" s="106">
        <v>308</v>
      </c>
      <c r="BO45" s="106">
        <v>0</v>
      </c>
      <c r="BP45" s="106">
        <v>98</v>
      </c>
      <c r="BQ45" s="106">
        <v>89</v>
      </c>
      <c r="BR45" s="106">
        <v>0</v>
      </c>
      <c r="BS45" s="106">
        <v>109</v>
      </c>
      <c r="BT45" s="106">
        <v>64</v>
      </c>
      <c r="BU45" s="106">
        <v>0</v>
      </c>
      <c r="BV45" s="106">
        <v>3045.21</v>
      </c>
      <c r="BW45" s="106">
        <v>0</v>
      </c>
      <c r="BX45" s="106">
        <v>6</v>
      </c>
      <c r="BY45" s="106">
        <v>2</v>
      </c>
      <c r="BZ45" s="106">
        <v>0</v>
      </c>
      <c r="CA45" s="106">
        <v>2.4</v>
      </c>
      <c r="CB45" s="106">
        <v>0</v>
      </c>
      <c r="CC45" s="106">
        <v>4</v>
      </c>
      <c r="CD45" s="131">
        <v>0</v>
      </c>
      <c r="CE45" s="131">
        <v>0</v>
      </c>
      <c r="CF45" s="131">
        <v>0</v>
      </c>
      <c r="CG45" s="131">
        <v>703.59588693000001</v>
      </c>
      <c r="CH45" s="131">
        <v>0</v>
      </c>
    </row>
    <row r="46" spans="1:86" s="90" customFormat="1" ht="74.25" customHeight="1" x14ac:dyDescent="0.5">
      <c r="A46" s="112">
        <v>2</v>
      </c>
      <c r="B46" s="98" t="s">
        <v>187</v>
      </c>
      <c r="C46" s="114">
        <f t="shared" si="14"/>
        <v>31</v>
      </c>
      <c r="D46" s="103">
        <v>860</v>
      </c>
      <c r="E46" s="105">
        <v>1033</v>
      </c>
      <c r="F46" s="114">
        <f t="shared" si="6"/>
        <v>676</v>
      </c>
      <c r="G46" s="114">
        <f t="shared" si="17"/>
        <v>348</v>
      </c>
      <c r="H46" s="105">
        <v>243</v>
      </c>
      <c r="I46" s="105">
        <v>45</v>
      </c>
      <c r="J46" s="105">
        <v>60</v>
      </c>
      <c r="K46" s="105">
        <v>4</v>
      </c>
      <c r="L46" s="105">
        <v>8.16</v>
      </c>
      <c r="M46" s="139">
        <v>43</v>
      </c>
      <c r="N46" s="103">
        <v>15</v>
      </c>
      <c r="O46" s="103">
        <v>225</v>
      </c>
      <c r="P46" s="105">
        <v>225</v>
      </c>
      <c r="Q46" s="105">
        <v>0</v>
      </c>
      <c r="R46" s="105">
        <v>41</v>
      </c>
      <c r="S46" s="105">
        <v>1354.7003362762323</v>
      </c>
      <c r="T46" s="103">
        <v>9</v>
      </c>
      <c r="U46" s="105">
        <v>0</v>
      </c>
      <c r="V46" s="105">
        <v>0</v>
      </c>
      <c r="W46" s="105">
        <v>4</v>
      </c>
      <c r="X46" s="105">
        <v>0</v>
      </c>
      <c r="Y46" s="105">
        <v>0</v>
      </c>
      <c r="Z46" s="105">
        <v>96</v>
      </c>
      <c r="AA46" s="105">
        <v>320</v>
      </c>
      <c r="AB46" s="105">
        <v>9</v>
      </c>
      <c r="AC46" s="102">
        <v>0</v>
      </c>
      <c r="AD46" s="102">
        <v>24</v>
      </c>
      <c r="AE46" s="102">
        <v>0</v>
      </c>
      <c r="AF46" s="102">
        <v>7</v>
      </c>
      <c r="AG46" s="102">
        <v>0</v>
      </c>
      <c r="AH46" s="101"/>
      <c r="AI46" s="135">
        <f t="shared" si="23"/>
        <v>171</v>
      </c>
      <c r="AJ46" s="135">
        <f t="shared" si="9"/>
        <v>167</v>
      </c>
      <c r="AK46" s="135">
        <f t="shared" si="10"/>
        <v>128</v>
      </c>
      <c r="AL46" s="135">
        <f t="shared" si="11"/>
        <v>24</v>
      </c>
      <c r="AM46" s="100">
        <v>0</v>
      </c>
      <c r="AN46" s="100">
        <v>86</v>
      </c>
      <c r="AO46" s="100">
        <v>0</v>
      </c>
      <c r="AP46" s="106">
        <v>0</v>
      </c>
      <c r="AQ46" s="106">
        <v>18</v>
      </c>
      <c r="AR46" s="106">
        <v>0</v>
      </c>
      <c r="AS46" s="106">
        <v>0</v>
      </c>
      <c r="AT46" s="106">
        <v>24</v>
      </c>
      <c r="AU46" s="106">
        <v>24</v>
      </c>
      <c r="AV46" s="106">
        <v>0</v>
      </c>
      <c r="AW46" s="106">
        <v>0</v>
      </c>
      <c r="AX46" s="106">
        <v>0</v>
      </c>
      <c r="AY46" s="106">
        <v>0</v>
      </c>
      <c r="AZ46" s="106">
        <v>0</v>
      </c>
      <c r="BA46" s="106">
        <v>0</v>
      </c>
      <c r="BB46" s="106">
        <v>16</v>
      </c>
      <c r="BC46" s="106">
        <v>16</v>
      </c>
      <c r="BD46" s="106">
        <v>0</v>
      </c>
      <c r="BE46" s="106">
        <v>0</v>
      </c>
      <c r="BF46" s="106">
        <v>0</v>
      </c>
      <c r="BG46" s="135">
        <f t="shared" si="12"/>
        <v>96</v>
      </c>
      <c r="BH46" s="135">
        <f t="shared" si="13"/>
        <v>96</v>
      </c>
      <c r="BI46" s="106">
        <v>0</v>
      </c>
      <c r="BJ46" s="106">
        <v>96</v>
      </c>
      <c r="BK46" s="106">
        <v>96</v>
      </c>
      <c r="BL46" s="106">
        <v>0</v>
      </c>
      <c r="BM46" s="106">
        <v>0</v>
      </c>
      <c r="BN46" s="106">
        <v>0</v>
      </c>
      <c r="BO46" s="106">
        <v>0</v>
      </c>
      <c r="BP46" s="106">
        <v>18</v>
      </c>
      <c r="BQ46" s="106">
        <v>18</v>
      </c>
      <c r="BR46" s="106">
        <v>0</v>
      </c>
      <c r="BS46" s="106">
        <v>41</v>
      </c>
      <c r="BT46" s="106">
        <v>13</v>
      </c>
      <c r="BU46" s="106">
        <v>0</v>
      </c>
      <c r="BV46" s="106">
        <v>1222.04</v>
      </c>
      <c r="BW46" s="106">
        <v>0</v>
      </c>
      <c r="BX46" s="106">
        <v>0</v>
      </c>
      <c r="BY46" s="106">
        <v>0</v>
      </c>
      <c r="BZ46" s="106">
        <v>0</v>
      </c>
      <c r="CA46" s="106">
        <v>0</v>
      </c>
      <c r="CB46" s="106">
        <v>0</v>
      </c>
      <c r="CC46" s="106">
        <v>4</v>
      </c>
      <c r="CD46" s="131">
        <v>0</v>
      </c>
      <c r="CE46" s="131">
        <v>0</v>
      </c>
      <c r="CF46" s="131">
        <v>0</v>
      </c>
      <c r="CG46" s="131">
        <v>215.19424071999998</v>
      </c>
      <c r="CH46" s="131">
        <v>0</v>
      </c>
    </row>
    <row r="47" spans="1:86" s="90" customFormat="1" ht="74.25" customHeight="1" x14ac:dyDescent="0.5">
      <c r="A47" s="112">
        <v>3</v>
      </c>
      <c r="B47" s="108" t="s">
        <v>188</v>
      </c>
      <c r="C47" s="114">
        <f t="shared" si="14"/>
        <v>62</v>
      </c>
      <c r="D47" s="103">
        <v>875</v>
      </c>
      <c r="E47" s="105">
        <v>1003</v>
      </c>
      <c r="F47" s="114">
        <f t="shared" si="6"/>
        <v>1240</v>
      </c>
      <c r="G47" s="114">
        <f t="shared" si="17"/>
        <v>556</v>
      </c>
      <c r="H47" s="105">
        <v>425</v>
      </c>
      <c r="I47" s="105">
        <v>25</v>
      </c>
      <c r="J47" s="105">
        <v>106</v>
      </c>
      <c r="K47" s="105">
        <v>29</v>
      </c>
      <c r="L47" s="105">
        <v>136.32400000000001</v>
      </c>
      <c r="M47" s="139">
        <v>60</v>
      </c>
      <c r="N47" s="103">
        <v>18</v>
      </c>
      <c r="O47" s="103">
        <v>168</v>
      </c>
      <c r="P47" s="105">
        <v>168</v>
      </c>
      <c r="Q47" s="105">
        <v>40</v>
      </c>
      <c r="R47" s="105">
        <v>26</v>
      </c>
      <c r="S47" s="105">
        <v>4044.8847081134527</v>
      </c>
      <c r="T47" s="103">
        <v>82</v>
      </c>
      <c r="U47" s="105">
        <v>383</v>
      </c>
      <c r="V47" s="105">
        <v>421</v>
      </c>
      <c r="W47" s="105">
        <v>36</v>
      </c>
      <c r="X47" s="105">
        <v>0</v>
      </c>
      <c r="Y47" s="105">
        <v>0</v>
      </c>
      <c r="Z47" s="105">
        <v>153</v>
      </c>
      <c r="AA47" s="105">
        <v>470</v>
      </c>
      <c r="AB47" s="105">
        <v>12</v>
      </c>
      <c r="AC47" s="102">
        <v>0</v>
      </c>
      <c r="AD47" s="102">
        <v>8</v>
      </c>
      <c r="AE47" s="102">
        <v>0</v>
      </c>
      <c r="AF47" s="102">
        <v>48</v>
      </c>
      <c r="AG47" s="102">
        <v>6</v>
      </c>
      <c r="AH47" s="101"/>
      <c r="AI47" s="135">
        <f t="shared" si="23"/>
        <v>739</v>
      </c>
      <c r="AJ47" s="135">
        <f t="shared" si="9"/>
        <v>531</v>
      </c>
      <c r="AK47" s="135">
        <f t="shared" si="10"/>
        <v>126</v>
      </c>
      <c r="AL47" s="135">
        <f t="shared" si="11"/>
        <v>72</v>
      </c>
      <c r="AM47" s="100">
        <v>0</v>
      </c>
      <c r="AN47" s="100">
        <v>90</v>
      </c>
      <c r="AO47" s="100">
        <v>57</v>
      </c>
      <c r="AP47" s="106">
        <v>0</v>
      </c>
      <c r="AQ47" s="106">
        <v>10</v>
      </c>
      <c r="AR47" s="106">
        <v>2</v>
      </c>
      <c r="AS47" s="106">
        <v>0</v>
      </c>
      <c r="AT47" s="106">
        <v>26</v>
      </c>
      <c r="AU47" s="106">
        <v>13</v>
      </c>
      <c r="AV47" s="106">
        <v>0</v>
      </c>
      <c r="AW47" s="106">
        <v>23</v>
      </c>
      <c r="AX47" s="106">
        <v>0</v>
      </c>
      <c r="AY47" s="106">
        <v>0</v>
      </c>
      <c r="AZ47" s="106">
        <v>0</v>
      </c>
      <c r="BA47" s="106">
        <v>0</v>
      </c>
      <c r="BB47" s="106">
        <v>30</v>
      </c>
      <c r="BC47" s="106">
        <v>24</v>
      </c>
      <c r="BD47" s="106">
        <v>0</v>
      </c>
      <c r="BE47" s="106">
        <v>0</v>
      </c>
      <c r="BF47" s="106">
        <v>0</v>
      </c>
      <c r="BG47" s="135">
        <f t="shared" si="12"/>
        <v>153</v>
      </c>
      <c r="BH47" s="135">
        <f t="shared" si="13"/>
        <v>153</v>
      </c>
      <c r="BI47" s="106">
        <v>0</v>
      </c>
      <c r="BJ47" s="106">
        <v>113</v>
      </c>
      <c r="BK47" s="106">
        <v>113</v>
      </c>
      <c r="BL47" s="106">
        <v>0</v>
      </c>
      <c r="BM47" s="106">
        <v>40</v>
      </c>
      <c r="BN47" s="106">
        <v>40</v>
      </c>
      <c r="BO47" s="106">
        <v>0</v>
      </c>
      <c r="BP47" s="106">
        <v>48</v>
      </c>
      <c r="BQ47" s="106">
        <v>48</v>
      </c>
      <c r="BR47" s="106">
        <v>0</v>
      </c>
      <c r="BS47" s="106">
        <v>279</v>
      </c>
      <c r="BT47" s="106">
        <v>123</v>
      </c>
      <c r="BU47" s="106">
        <v>0</v>
      </c>
      <c r="BV47" s="106">
        <v>3425.857</v>
      </c>
      <c r="BW47" s="106">
        <v>0</v>
      </c>
      <c r="BX47" s="106">
        <v>206</v>
      </c>
      <c r="BY47" s="106">
        <v>111</v>
      </c>
      <c r="BZ47" s="106">
        <v>0</v>
      </c>
      <c r="CA47" s="106">
        <v>26.6</v>
      </c>
      <c r="CB47" s="106">
        <v>0</v>
      </c>
      <c r="CC47" s="106">
        <v>12</v>
      </c>
      <c r="CD47" s="131">
        <v>0</v>
      </c>
      <c r="CE47" s="131">
        <v>0</v>
      </c>
      <c r="CF47" s="131">
        <v>0</v>
      </c>
      <c r="CG47" s="131">
        <v>367.19328477999994</v>
      </c>
      <c r="CH47" s="131">
        <v>0</v>
      </c>
    </row>
    <row r="48" spans="1:86" s="90" customFormat="1" ht="74.25" customHeight="1" x14ac:dyDescent="0.5">
      <c r="A48" s="112">
        <v>4</v>
      </c>
      <c r="B48" s="108" t="s">
        <v>189</v>
      </c>
      <c r="C48" s="114">
        <f t="shared" si="14"/>
        <v>40</v>
      </c>
      <c r="D48" s="103">
        <v>815</v>
      </c>
      <c r="E48" s="105">
        <v>1003</v>
      </c>
      <c r="F48" s="114">
        <f t="shared" si="6"/>
        <v>1145</v>
      </c>
      <c r="G48" s="114">
        <f t="shared" si="17"/>
        <v>374</v>
      </c>
      <c r="H48" s="105">
        <v>251</v>
      </c>
      <c r="I48" s="105">
        <v>61</v>
      </c>
      <c r="J48" s="105">
        <v>62</v>
      </c>
      <c r="K48" s="105">
        <v>15</v>
      </c>
      <c r="L48" s="105">
        <v>47.063000000000002</v>
      </c>
      <c r="M48" s="139">
        <v>91</v>
      </c>
      <c r="N48" s="103">
        <v>21</v>
      </c>
      <c r="O48" s="103">
        <v>275</v>
      </c>
      <c r="P48" s="105">
        <v>275</v>
      </c>
      <c r="Q48" s="105">
        <v>91</v>
      </c>
      <c r="R48" s="105">
        <v>25</v>
      </c>
      <c r="S48" s="105">
        <v>4699.3481715866592</v>
      </c>
      <c r="T48" s="103">
        <v>36</v>
      </c>
      <c r="U48" s="105">
        <v>344</v>
      </c>
      <c r="V48" s="105">
        <v>378</v>
      </c>
      <c r="W48" s="105">
        <v>22</v>
      </c>
      <c r="X48" s="105">
        <v>0</v>
      </c>
      <c r="Y48" s="105">
        <v>0</v>
      </c>
      <c r="Z48" s="105">
        <v>208</v>
      </c>
      <c r="AA48" s="105">
        <v>340</v>
      </c>
      <c r="AB48" s="105">
        <v>15</v>
      </c>
      <c r="AC48" s="102">
        <v>0</v>
      </c>
      <c r="AD48" s="102">
        <v>8</v>
      </c>
      <c r="AE48" s="102">
        <v>0</v>
      </c>
      <c r="AF48" s="102">
        <v>32</v>
      </c>
      <c r="AG48" s="102">
        <v>0</v>
      </c>
      <c r="AH48" s="101"/>
      <c r="AI48" s="135">
        <f t="shared" si="23"/>
        <v>1124</v>
      </c>
      <c r="AJ48" s="135">
        <f t="shared" si="9"/>
        <v>809</v>
      </c>
      <c r="AK48" s="135">
        <f t="shared" si="10"/>
        <v>409</v>
      </c>
      <c r="AL48" s="135">
        <f t="shared" si="11"/>
        <v>151</v>
      </c>
      <c r="AM48" s="100">
        <v>0</v>
      </c>
      <c r="AN48" s="100">
        <v>344</v>
      </c>
      <c r="AO48" s="100">
        <v>130</v>
      </c>
      <c r="AP48" s="106">
        <v>0</v>
      </c>
      <c r="AQ48" s="106">
        <v>25</v>
      </c>
      <c r="AR48" s="106">
        <v>4</v>
      </c>
      <c r="AS48" s="106">
        <v>0</v>
      </c>
      <c r="AT48" s="106">
        <v>40</v>
      </c>
      <c r="AU48" s="106">
        <v>17</v>
      </c>
      <c r="AV48" s="106">
        <v>0</v>
      </c>
      <c r="AW48" s="106">
        <v>21</v>
      </c>
      <c r="AX48" s="106">
        <v>21</v>
      </c>
      <c r="AY48" s="106">
        <v>0</v>
      </c>
      <c r="AZ48" s="106">
        <v>0</v>
      </c>
      <c r="BA48" s="106">
        <v>0</v>
      </c>
      <c r="BB48" s="106">
        <v>45</v>
      </c>
      <c r="BC48" s="106">
        <v>5</v>
      </c>
      <c r="BD48" s="106">
        <v>0</v>
      </c>
      <c r="BE48" s="106">
        <v>0</v>
      </c>
      <c r="BF48" s="106">
        <v>0</v>
      </c>
      <c r="BG48" s="135">
        <f t="shared" si="12"/>
        <v>248</v>
      </c>
      <c r="BH48" s="135">
        <f t="shared" si="13"/>
        <v>248</v>
      </c>
      <c r="BI48" s="106">
        <v>0</v>
      </c>
      <c r="BJ48" s="106">
        <v>157</v>
      </c>
      <c r="BK48" s="106">
        <v>157</v>
      </c>
      <c r="BL48" s="106">
        <v>0</v>
      </c>
      <c r="BM48" s="106">
        <v>91</v>
      </c>
      <c r="BN48" s="106">
        <v>91</v>
      </c>
      <c r="BO48" s="106">
        <v>1</v>
      </c>
      <c r="BP48" s="106">
        <v>125</v>
      </c>
      <c r="BQ48" s="106">
        <v>122</v>
      </c>
      <c r="BR48" s="106">
        <v>0</v>
      </c>
      <c r="BS48" s="106">
        <v>289</v>
      </c>
      <c r="BT48" s="106">
        <v>76</v>
      </c>
      <c r="BU48" s="106">
        <v>0</v>
      </c>
      <c r="BV48" s="106">
        <v>3474.4839999999995</v>
      </c>
      <c r="BW48" s="106">
        <v>0</v>
      </c>
      <c r="BX48" s="106">
        <v>396</v>
      </c>
      <c r="BY48" s="106">
        <v>186</v>
      </c>
      <c r="BZ48" s="106">
        <v>0</v>
      </c>
      <c r="CA48" s="106">
        <v>57.9</v>
      </c>
      <c r="CB48" s="106">
        <v>1</v>
      </c>
      <c r="CC48" s="106">
        <v>5</v>
      </c>
      <c r="CD48" s="131">
        <v>0</v>
      </c>
      <c r="CE48" s="131">
        <v>0</v>
      </c>
      <c r="CF48" s="131">
        <v>0</v>
      </c>
      <c r="CG48" s="131">
        <v>236.94265607000003</v>
      </c>
      <c r="CH48" s="131">
        <v>0</v>
      </c>
    </row>
    <row r="49" spans="1:86" s="91" customFormat="1" ht="74.25" customHeight="1" x14ac:dyDescent="0.5">
      <c r="A49" s="112">
        <v>5</v>
      </c>
      <c r="B49" s="108" t="s">
        <v>190</v>
      </c>
      <c r="C49" s="114">
        <f t="shared" si="14"/>
        <v>41</v>
      </c>
      <c r="D49" s="103">
        <v>1312</v>
      </c>
      <c r="E49" s="105">
        <v>2316</v>
      </c>
      <c r="F49" s="114">
        <f t="shared" si="6"/>
        <v>2354</v>
      </c>
      <c r="G49" s="114">
        <f t="shared" si="17"/>
        <v>652</v>
      </c>
      <c r="H49" s="105">
        <v>484</v>
      </c>
      <c r="I49" s="105">
        <v>47</v>
      </c>
      <c r="J49" s="105">
        <v>121</v>
      </c>
      <c r="K49" s="105">
        <v>19</v>
      </c>
      <c r="L49" s="105">
        <v>73.807500000000005</v>
      </c>
      <c r="M49" s="139">
        <v>579</v>
      </c>
      <c r="N49" s="103">
        <v>22</v>
      </c>
      <c r="O49" s="103">
        <v>425</v>
      </c>
      <c r="P49" s="105">
        <v>425</v>
      </c>
      <c r="Q49" s="105">
        <v>21</v>
      </c>
      <c r="R49" s="105">
        <v>101</v>
      </c>
      <c r="S49" s="105">
        <v>5043.1699674704359</v>
      </c>
      <c r="T49" s="103">
        <v>103</v>
      </c>
      <c r="U49" s="105">
        <v>556</v>
      </c>
      <c r="V49" s="105">
        <v>612</v>
      </c>
      <c r="W49" s="105">
        <v>1</v>
      </c>
      <c r="X49" s="105">
        <v>0</v>
      </c>
      <c r="Y49" s="105">
        <v>0</v>
      </c>
      <c r="Z49" s="105">
        <v>139</v>
      </c>
      <c r="AA49" s="105">
        <v>390</v>
      </c>
      <c r="AB49" s="105">
        <v>16</v>
      </c>
      <c r="AC49" s="102">
        <v>0</v>
      </c>
      <c r="AD49" s="102">
        <v>12</v>
      </c>
      <c r="AE49" s="102">
        <v>0</v>
      </c>
      <c r="AF49" s="102">
        <v>27</v>
      </c>
      <c r="AG49" s="102">
        <v>2</v>
      </c>
      <c r="AH49" s="101"/>
      <c r="AI49" s="135">
        <f t="shared" si="23"/>
        <v>1438</v>
      </c>
      <c r="AJ49" s="135">
        <f t="shared" si="9"/>
        <v>688</v>
      </c>
      <c r="AK49" s="135">
        <f t="shared" si="10"/>
        <v>378</v>
      </c>
      <c r="AL49" s="135">
        <f t="shared" si="11"/>
        <v>6</v>
      </c>
      <c r="AM49" s="100">
        <v>0</v>
      </c>
      <c r="AN49" s="100">
        <v>268</v>
      </c>
      <c r="AO49" s="100">
        <v>0</v>
      </c>
      <c r="AP49" s="106">
        <v>0</v>
      </c>
      <c r="AQ49" s="106">
        <v>19</v>
      </c>
      <c r="AR49" s="106">
        <v>0</v>
      </c>
      <c r="AS49" s="106">
        <v>0</v>
      </c>
      <c r="AT49" s="106">
        <v>91</v>
      </c>
      <c r="AU49" s="106">
        <v>6</v>
      </c>
      <c r="AV49" s="106">
        <v>0</v>
      </c>
      <c r="AW49" s="106">
        <v>30</v>
      </c>
      <c r="AX49" s="106">
        <v>15</v>
      </c>
      <c r="AY49" s="106">
        <v>0</v>
      </c>
      <c r="AZ49" s="106">
        <v>0</v>
      </c>
      <c r="BA49" s="106">
        <v>0</v>
      </c>
      <c r="BB49" s="106">
        <v>5</v>
      </c>
      <c r="BC49" s="106">
        <v>0</v>
      </c>
      <c r="BD49" s="106">
        <v>0</v>
      </c>
      <c r="BE49" s="106">
        <v>0</v>
      </c>
      <c r="BF49" s="106">
        <v>0</v>
      </c>
      <c r="BG49" s="135">
        <f t="shared" si="12"/>
        <v>139</v>
      </c>
      <c r="BH49" s="135">
        <f t="shared" si="13"/>
        <v>139</v>
      </c>
      <c r="BI49" s="106">
        <v>0</v>
      </c>
      <c r="BJ49" s="106">
        <v>118</v>
      </c>
      <c r="BK49" s="106">
        <v>118</v>
      </c>
      <c r="BL49" s="106">
        <v>0</v>
      </c>
      <c r="BM49" s="106">
        <v>21</v>
      </c>
      <c r="BN49" s="106">
        <v>21</v>
      </c>
      <c r="BO49" s="106">
        <v>0</v>
      </c>
      <c r="BP49" s="106">
        <v>73</v>
      </c>
      <c r="BQ49" s="106">
        <v>73</v>
      </c>
      <c r="BR49" s="106">
        <v>0</v>
      </c>
      <c r="BS49" s="106">
        <v>536</v>
      </c>
      <c r="BT49" s="106">
        <v>193</v>
      </c>
      <c r="BU49" s="106">
        <v>0</v>
      </c>
      <c r="BV49" s="106">
        <v>10103.776999999998</v>
      </c>
      <c r="BW49" s="106">
        <v>25</v>
      </c>
      <c r="BX49" s="106">
        <v>655</v>
      </c>
      <c r="BY49" s="106">
        <v>262</v>
      </c>
      <c r="BZ49" s="106">
        <v>2.5</v>
      </c>
      <c r="CA49" s="106">
        <v>85.7</v>
      </c>
      <c r="CB49" s="106">
        <v>3</v>
      </c>
      <c r="CC49" s="106">
        <v>4</v>
      </c>
      <c r="CD49" s="131">
        <v>0</v>
      </c>
      <c r="CE49" s="131">
        <v>0</v>
      </c>
      <c r="CF49" s="131">
        <v>0</v>
      </c>
      <c r="CG49" s="131">
        <v>285.74978009</v>
      </c>
      <c r="CH49" s="131">
        <v>0</v>
      </c>
    </row>
    <row r="50" spans="1:86" s="91" customFormat="1" ht="74.25" customHeight="1" x14ac:dyDescent="0.5">
      <c r="A50" s="112">
        <v>6</v>
      </c>
      <c r="B50" s="98" t="s">
        <v>191</v>
      </c>
      <c r="C50" s="114">
        <f t="shared" si="14"/>
        <v>62</v>
      </c>
      <c r="D50" s="103">
        <v>1007</v>
      </c>
      <c r="E50" s="105">
        <v>1130</v>
      </c>
      <c r="F50" s="114">
        <f t="shared" si="6"/>
        <v>1304</v>
      </c>
      <c r="G50" s="114">
        <f t="shared" si="17"/>
        <v>393</v>
      </c>
      <c r="H50" s="105">
        <v>296</v>
      </c>
      <c r="I50" s="105">
        <v>23</v>
      </c>
      <c r="J50" s="105">
        <v>74</v>
      </c>
      <c r="K50" s="105">
        <v>20</v>
      </c>
      <c r="L50" s="105">
        <v>78.915000000000006</v>
      </c>
      <c r="M50" s="139">
        <v>172</v>
      </c>
      <c r="N50" s="103">
        <v>32</v>
      </c>
      <c r="O50" s="103">
        <v>113</v>
      </c>
      <c r="P50" s="105">
        <v>113</v>
      </c>
      <c r="Q50" s="105">
        <v>70</v>
      </c>
      <c r="R50" s="105">
        <v>70</v>
      </c>
      <c r="S50" s="105">
        <v>2279.1321104822136</v>
      </c>
      <c r="T50" s="103">
        <v>40</v>
      </c>
      <c r="U50" s="105">
        <v>504</v>
      </c>
      <c r="V50" s="105">
        <v>554</v>
      </c>
      <c r="W50" s="105">
        <v>0</v>
      </c>
      <c r="X50" s="105">
        <v>0</v>
      </c>
      <c r="Y50" s="105">
        <v>0</v>
      </c>
      <c r="Z50" s="105">
        <v>127</v>
      </c>
      <c r="AA50" s="105">
        <v>300</v>
      </c>
      <c r="AB50" s="105">
        <v>12</v>
      </c>
      <c r="AC50" s="102">
        <v>0</v>
      </c>
      <c r="AD50" s="102">
        <v>4</v>
      </c>
      <c r="AE50" s="102">
        <v>0</v>
      </c>
      <c r="AF50" s="102">
        <v>58</v>
      </c>
      <c r="AG50" s="102">
        <v>0</v>
      </c>
      <c r="AH50" s="101"/>
      <c r="AI50" s="135">
        <f t="shared" si="23"/>
        <v>441</v>
      </c>
      <c r="AJ50" s="135">
        <f t="shared" si="9"/>
        <v>352</v>
      </c>
      <c r="AK50" s="135">
        <f t="shared" si="10"/>
        <v>130</v>
      </c>
      <c r="AL50" s="135">
        <f t="shared" si="11"/>
        <v>7</v>
      </c>
      <c r="AM50" s="100">
        <v>0</v>
      </c>
      <c r="AN50" s="100">
        <v>100</v>
      </c>
      <c r="AO50" s="100">
        <v>2</v>
      </c>
      <c r="AP50" s="106">
        <v>0</v>
      </c>
      <c r="AQ50" s="106">
        <v>9</v>
      </c>
      <c r="AR50" s="106">
        <v>1</v>
      </c>
      <c r="AS50" s="106">
        <v>0</v>
      </c>
      <c r="AT50" s="106">
        <v>21</v>
      </c>
      <c r="AU50" s="106">
        <v>4</v>
      </c>
      <c r="AV50" s="106">
        <v>0</v>
      </c>
      <c r="AW50" s="106">
        <v>0</v>
      </c>
      <c r="AX50" s="106">
        <v>0</v>
      </c>
      <c r="AY50" s="106">
        <v>0</v>
      </c>
      <c r="AZ50" s="106">
        <v>0</v>
      </c>
      <c r="BA50" s="106">
        <v>0</v>
      </c>
      <c r="BB50" s="106">
        <v>29</v>
      </c>
      <c r="BC50" s="106">
        <v>6</v>
      </c>
      <c r="BD50" s="106">
        <v>0</v>
      </c>
      <c r="BE50" s="106">
        <v>0</v>
      </c>
      <c r="BF50" s="106">
        <v>0</v>
      </c>
      <c r="BG50" s="135">
        <f t="shared" si="12"/>
        <v>127</v>
      </c>
      <c r="BH50" s="135">
        <f t="shared" si="13"/>
        <v>127</v>
      </c>
      <c r="BI50" s="106">
        <v>0</v>
      </c>
      <c r="BJ50" s="106">
        <v>57</v>
      </c>
      <c r="BK50" s="106">
        <v>57</v>
      </c>
      <c r="BL50" s="106">
        <v>0</v>
      </c>
      <c r="BM50" s="106">
        <v>70</v>
      </c>
      <c r="BN50" s="106">
        <v>70</v>
      </c>
      <c r="BO50" s="106">
        <v>0</v>
      </c>
      <c r="BP50" s="106">
        <v>13</v>
      </c>
      <c r="BQ50" s="106">
        <v>13</v>
      </c>
      <c r="BR50" s="106">
        <v>0</v>
      </c>
      <c r="BS50" s="106">
        <v>153</v>
      </c>
      <c r="BT50" s="106">
        <v>88</v>
      </c>
      <c r="BU50" s="106">
        <v>0</v>
      </c>
      <c r="BV50" s="106">
        <v>1952.94</v>
      </c>
      <c r="BW50" s="106">
        <v>0</v>
      </c>
      <c r="BX50" s="106">
        <v>119</v>
      </c>
      <c r="BY50" s="106">
        <v>111</v>
      </c>
      <c r="BZ50" s="106">
        <v>0</v>
      </c>
      <c r="CA50" s="106">
        <v>28.2</v>
      </c>
      <c r="CB50" s="106">
        <v>4</v>
      </c>
      <c r="CC50" s="106">
        <v>4</v>
      </c>
      <c r="CD50" s="131">
        <v>0</v>
      </c>
      <c r="CE50" s="131">
        <v>0</v>
      </c>
      <c r="CF50" s="131">
        <v>0</v>
      </c>
      <c r="CG50" s="131">
        <v>204.92675990999999</v>
      </c>
      <c r="CH50" s="131">
        <v>0</v>
      </c>
    </row>
    <row r="51" spans="1:86" s="91" customFormat="1" ht="74.25" customHeight="1" x14ac:dyDescent="0.5">
      <c r="A51" s="112">
        <v>7</v>
      </c>
      <c r="B51" s="108" t="s">
        <v>192</v>
      </c>
      <c r="C51" s="114">
        <f t="shared" si="14"/>
        <v>37</v>
      </c>
      <c r="D51" s="103">
        <v>891</v>
      </c>
      <c r="E51" s="105">
        <v>1214</v>
      </c>
      <c r="F51" s="114">
        <f t="shared" si="6"/>
        <v>1251</v>
      </c>
      <c r="G51" s="114">
        <f t="shared" si="17"/>
        <v>340</v>
      </c>
      <c r="H51" s="105">
        <v>246</v>
      </c>
      <c r="I51" s="105">
        <v>27</v>
      </c>
      <c r="J51" s="105">
        <v>67</v>
      </c>
      <c r="K51" s="105">
        <v>17</v>
      </c>
      <c r="L51" s="105">
        <v>73.721500000000006</v>
      </c>
      <c r="M51" s="139">
        <v>12</v>
      </c>
      <c r="N51" s="103">
        <v>19</v>
      </c>
      <c r="O51" s="103">
        <v>250</v>
      </c>
      <c r="P51" s="105">
        <v>250</v>
      </c>
      <c r="Q51" s="105">
        <v>14</v>
      </c>
      <c r="R51" s="105">
        <v>198</v>
      </c>
      <c r="S51" s="105">
        <v>4392.8882592463033</v>
      </c>
      <c r="T51" s="103">
        <v>115</v>
      </c>
      <c r="U51" s="105">
        <v>415</v>
      </c>
      <c r="V51" s="105">
        <v>457</v>
      </c>
      <c r="W51" s="105">
        <v>3</v>
      </c>
      <c r="X51" s="105">
        <v>0</v>
      </c>
      <c r="Y51" s="105">
        <v>0</v>
      </c>
      <c r="Z51" s="105">
        <v>97</v>
      </c>
      <c r="AA51" s="105">
        <v>360</v>
      </c>
      <c r="AB51" s="105">
        <v>17</v>
      </c>
      <c r="AC51" s="102">
        <v>0</v>
      </c>
      <c r="AD51" s="102">
        <v>3</v>
      </c>
      <c r="AE51" s="102">
        <v>0</v>
      </c>
      <c r="AF51" s="102">
        <v>28</v>
      </c>
      <c r="AG51" s="102">
        <v>6</v>
      </c>
      <c r="AH51" s="101"/>
      <c r="AI51" s="135">
        <f t="shared" si="23"/>
        <v>1023</v>
      </c>
      <c r="AJ51" s="135">
        <f t="shared" si="9"/>
        <v>525</v>
      </c>
      <c r="AK51" s="135">
        <f t="shared" si="10"/>
        <v>213</v>
      </c>
      <c r="AL51" s="135">
        <f t="shared" si="11"/>
        <v>14</v>
      </c>
      <c r="AM51" s="100">
        <v>0</v>
      </c>
      <c r="AN51" s="100">
        <v>156</v>
      </c>
      <c r="AO51" s="100">
        <v>0</v>
      </c>
      <c r="AP51" s="106">
        <v>0</v>
      </c>
      <c r="AQ51" s="106">
        <v>11</v>
      </c>
      <c r="AR51" s="106">
        <v>2</v>
      </c>
      <c r="AS51" s="106">
        <v>0</v>
      </c>
      <c r="AT51" s="106">
        <v>46</v>
      </c>
      <c r="AU51" s="106">
        <v>12</v>
      </c>
      <c r="AV51" s="106">
        <v>0</v>
      </c>
      <c r="AW51" s="106">
        <v>47</v>
      </c>
      <c r="AX51" s="106">
        <v>0</v>
      </c>
      <c r="AY51" s="106">
        <v>0</v>
      </c>
      <c r="AZ51" s="106">
        <v>0</v>
      </c>
      <c r="BA51" s="106">
        <v>0</v>
      </c>
      <c r="BB51" s="106">
        <v>54</v>
      </c>
      <c r="BC51" s="106">
        <v>5</v>
      </c>
      <c r="BD51" s="106">
        <v>0</v>
      </c>
      <c r="BE51" s="106">
        <v>0</v>
      </c>
      <c r="BF51" s="106">
        <v>0</v>
      </c>
      <c r="BG51" s="135">
        <f t="shared" si="12"/>
        <v>97</v>
      </c>
      <c r="BH51" s="135">
        <f t="shared" si="13"/>
        <v>97</v>
      </c>
      <c r="BI51" s="106">
        <v>0</v>
      </c>
      <c r="BJ51" s="106">
        <v>83</v>
      </c>
      <c r="BK51" s="106">
        <v>83</v>
      </c>
      <c r="BL51" s="106">
        <v>0</v>
      </c>
      <c r="BM51" s="106">
        <v>14</v>
      </c>
      <c r="BN51" s="106">
        <v>14</v>
      </c>
      <c r="BO51" s="106">
        <v>0</v>
      </c>
      <c r="BP51" s="106">
        <v>43</v>
      </c>
      <c r="BQ51" s="106">
        <v>41</v>
      </c>
      <c r="BR51" s="106">
        <v>0</v>
      </c>
      <c r="BS51" s="106">
        <v>499</v>
      </c>
      <c r="BT51" s="106">
        <v>224</v>
      </c>
      <c r="BU51" s="106">
        <v>0</v>
      </c>
      <c r="BV51" s="106">
        <v>8620.9249999999993</v>
      </c>
      <c r="BW51" s="106">
        <v>45</v>
      </c>
      <c r="BX51" s="106">
        <v>283</v>
      </c>
      <c r="BY51" s="106">
        <v>144</v>
      </c>
      <c r="BZ51" s="106">
        <v>0</v>
      </c>
      <c r="CA51" s="106">
        <v>82.5</v>
      </c>
      <c r="CB51" s="106">
        <v>7</v>
      </c>
      <c r="CC51" s="106">
        <v>10</v>
      </c>
      <c r="CD51" s="131">
        <v>0</v>
      </c>
      <c r="CE51" s="131">
        <v>0</v>
      </c>
      <c r="CF51" s="131">
        <v>0</v>
      </c>
      <c r="CG51" s="131">
        <v>261.49885806000003</v>
      </c>
      <c r="CH51" s="131">
        <v>0</v>
      </c>
    </row>
    <row r="52" spans="1:86" s="91" customFormat="1" ht="74.25" customHeight="1" x14ac:dyDescent="0.5">
      <c r="A52" s="112">
        <v>8</v>
      </c>
      <c r="B52" s="109" t="s">
        <v>193</v>
      </c>
      <c r="C52" s="114">
        <f t="shared" si="14"/>
        <v>41</v>
      </c>
      <c r="D52" s="103">
        <v>934</v>
      </c>
      <c r="E52" s="105">
        <v>1317</v>
      </c>
      <c r="F52" s="114">
        <f t="shared" si="6"/>
        <v>1792</v>
      </c>
      <c r="G52" s="114">
        <f t="shared" si="17"/>
        <v>362</v>
      </c>
      <c r="H52" s="105">
        <v>268</v>
      </c>
      <c r="I52" s="105">
        <v>27</v>
      </c>
      <c r="J52" s="105">
        <v>67</v>
      </c>
      <c r="K52" s="105">
        <v>22</v>
      </c>
      <c r="L52" s="105">
        <v>89.491500000000002</v>
      </c>
      <c r="M52" s="139">
        <v>436</v>
      </c>
      <c r="N52" s="103">
        <v>23</v>
      </c>
      <c r="O52" s="103">
        <v>388</v>
      </c>
      <c r="P52" s="105">
        <v>388</v>
      </c>
      <c r="Q52" s="105">
        <v>26</v>
      </c>
      <c r="R52" s="105">
        <v>110</v>
      </c>
      <c r="S52" s="105">
        <v>5314.7166103971913</v>
      </c>
      <c r="T52" s="103">
        <v>72</v>
      </c>
      <c r="U52" s="105">
        <v>451</v>
      </c>
      <c r="V52" s="105">
        <v>496</v>
      </c>
      <c r="W52" s="105">
        <v>0</v>
      </c>
      <c r="X52" s="105">
        <v>0</v>
      </c>
      <c r="Y52" s="105">
        <v>0</v>
      </c>
      <c r="Z52" s="105">
        <v>228</v>
      </c>
      <c r="AA52" s="105">
        <v>360</v>
      </c>
      <c r="AB52" s="105">
        <v>16</v>
      </c>
      <c r="AC52" s="99">
        <v>1</v>
      </c>
      <c r="AD52" s="99">
        <v>15</v>
      </c>
      <c r="AE52" s="102">
        <v>0</v>
      </c>
      <c r="AF52" s="102">
        <v>25</v>
      </c>
      <c r="AG52" s="102">
        <v>1</v>
      </c>
      <c r="AH52" s="101"/>
      <c r="AI52" s="135">
        <f t="shared" si="23"/>
        <v>1761</v>
      </c>
      <c r="AJ52" s="135">
        <f t="shared" si="9"/>
        <v>616</v>
      </c>
      <c r="AK52" s="135">
        <f t="shared" si="10"/>
        <v>203</v>
      </c>
      <c r="AL52" s="135">
        <f t="shared" si="11"/>
        <v>42</v>
      </c>
      <c r="AM52" s="100">
        <v>0</v>
      </c>
      <c r="AN52" s="100">
        <v>152</v>
      </c>
      <c r="AO52" s="100">
        <v>39</v>
      </c>
      <c r="AP52" s="106">
        <v>0</v>
      </c>
      <c r="AQ52" s="106">
        <v>10</v>
      </c>
      <c r="AR52" s="106">
        <v>3</v>
      </c>
      <c r="AS52" s="106">
        <v>0</v>
      </c>
      <c r="AT52" s="106">
        <v>41</v>
      </c>
      <c r="AU52" s="106">
        <v>0</v>
      </c>
      <c r="AV52" s="106">
        <v>0</v>
      </c>
      <c r="AW52" s="106">
        <v>30</v>
      </c>
      <c r="AX52" s="106">
        <v>0</v>
      </c>
      <c r="AY52" s="106">
        <v>0</v>
      </c>
      <c r="AZ52" s="106">
        <v>0</v>
      </c>
      <c r="BA52" s="106">
        <v>0</v>
      </c>
      <c r="BB52" s="106">
        <v>1</v>
      </c>
      <c r="BC52" s="106">
        <v>0</v>
      </c>
      <c r="BD52" s="106">
        <v>0</v>
      </c>
      <c r="BE52" s="106">
        <v>0</v>
      </c>
      <c r="BF52" s="106">
        <v>0</v>
      </c>
      <c r="BG52" s="135">
        <f t="shared" si="12"/>
        <v>228</v>
      </c>
      <c r="BH52" s="135">
        <f t="shared" si="13"/>
        <v>228</v>
      </c>
      <c r="BI52" s="106">
        <v>0</v>
      </c>
      <c r="BJ52" s="106">
        <v>202</v>
      </c>
      <c r="BK52" s="106">
        <v>202</v>
      </c>
      <c r="BL52" s="106">
        <v>0</v>
      </c>
      <c r="BM52" s="106">
        <v>26</v>
      </c>
      <c r="BN52" s="106">
        <v>26</v>
      </c>
      <c r="BO52" s="106">
        <v>0</v>
      </c>
      <c r="BP52" s="106">
        <v>70</v>
      </c>
      <c r="BQ52" s="106">
        <v>70</v>
      </c>
      <c r="BR52" s="106">
        <v>0</v>
      </c>
      <c r="BS52" s="106">
        <v>485</v>
      </c>
      <c r="BT52" s="106">
        <v>140</v>
      </c>
      <c r="BU52" s="106">
        <v>0</v>
      </c>
      <c r="BV52" s="106">
        <v>8348.9879999999994</v>
      </c>
      <c r="BW52" s="106">
        <v>45</v>
      </c>
      <c r="BX52" s="106">
        <v>947</v>
      </c>
      <c r="BY52" s="106">
        <v>136</v>
      </c>
      <c r="BZ52" s="106">
        <v>0.9</v>
      </c>
      <c r="CA52" s="106">
        <v>178.7</v>
      </c>
      <c r="CB52" s="106">
        <v>4</v>
      </c>
      <c r="CC52" s="106">
        <v>4</v>
      </c>
      <c r="CD52" s="131">
        <v>0</v>
      </c>
      <c r="CE52" s="131">
        <v>0</v>
      </c>
      <c r="CF52" s="131">
        <v>0</v>
      </c>
      <c r="CG52" s="131">
        <v>257.11661486999998</v>
      </c>
      <c r="CH52" s="131">
        <v>0</v>
      </c>
    </row>
    <row r="53" spans="1:86" s="91" customFormat="1" ht="74.25" customHeight="1" x14ac:dyDescent="0.5">
      <c r="A53" s="112">
        <v>9</v>
      </c>
      <c r="B53" s="98" t="s">
        <v>194</v>
      </c>
      <c r="C53" s="114">
        <f t="shared" si="14"/>
        <v>50</v>
      </c>
      <c r="D53" s="103">
        <v>1160</v>
      </c>
      <c r="E53" s="105">
        <v>1238</v>
      </c>
      <c r="F53" s="114">
        <f t="shared" si="6"/>
        <v>1257</v>
      </c>
      <c r="G53" s="114">
        <f t="shared" si="17"/>
        <v>384</v>
      </c>
      <c r="H53" s="105">
        <v>282</v>
      </c>
      <c r="I53" s="105">
        <v>32</v>
      </c>
      <c r="J53" s="105">
        <v>70</v>
      </c>
      <c r="K53" s="105">
        <v>13</v>
      </c>
      <c r="L53" s="105">
        <v>39.393000000000001</v>
      </c>
      <c r="M53" s="139">
        <v>50</v>
      </c>
      <c r="N53" s="103">
        <v>23</v>
      </c>
      <c r="O53" s="103">
        <v>400</v>
      </c>
      <c r="P53" s="105">
        <v>400</v>
      </c>
      <c r="Q53" s="105">
        <v>58</v>
      </c>
      <c r="R53" s="105">
        <v>92</v>
      </c>
      <c r="S53" s="105">
        <v>4094.3878659439542</v>
      </c>
      <c r="T53" s="103">
        <v>94</v>
      </c>
      <c r="U53" s="105">
        <v>295</v>
      </c>
      <c r="V53" s="105">
        <v>325</v>
      </c>
      <c r="W53" s="105">
        <v>2</v>
      </c>
      <c r="X53" s="105">
        <v>0</v>
      </c>
      <c r="Y53" s="105">
        <v>0</v>
      </c>
      <c r="Z53" s="105">
        <v>223</v>
      </c>
      <c r="AA53" s="105">
        <v>330</v>
      </c>
      <c r="AB53" s="105">
        <v>14</v>
      </c>
      <c r="AC53" s="102">
        <v>0</v>
      </c>
      <c r="AD53" s="102">
        <v>4</v>
      </c>
      <c r="AE53" s="102">
        <v>0</v>
      </c>
      <c r="AF53" s="102">
        <v>24</v>
      </c>
      <c r="AG53" s="102">
        <v>22</v>
      </c>
      <c r="AH53" s="101"/>
      <c r="AI53" s="135">
        <f t="shared" si="23"/>
        <v>1582</v>
      </c>
      <c r="AJ53" s="135">
        <f t="shared" si="9"/>
        <v>757</v>
      </c>
      <c r="AK53" s="135">
        <f t="shared" si="10"/>
        <v>269</v>
      </c>
      <c r="AL53" s="135">
        <f t="shared" si="11"/>
        <v>163</v>
      </c>
      <c r="AM53" s="100">
        <v>0</v>
      </c>
      <c r="AN53" s="100">
        <v>179</v>
      </c>
      <c r="AO53" s="100">
        <v>125</v>
      </c>
      <c r="AP53" s="106">
        <v>0</v>
      </c>
      <c r="AQ53" s="106">
        <v>13</v>
      </c>
      <c r="AR53" s="106">
        <v>6</v>
      </c>
      <c r="AS53" s="106">
        <v>0</v>
      </c>
      <c r="AT53" s="106">
        <v>77</v>
      </c>
      <c r="AU53" s="106">
        <v>32</v>
      </c>
      <c r="AV53" s="106">
        <v>0</v>
      </c>
      <c r="AW53" s="106">
        <v>4</v>
      </c>
      <c r="AX53" s="106">
        <v>4</v>
      </c>
      <c r="AY53" s="106">
        <v>0</v>
      </c>
      <c r="AZ53" s="106">
        <v>0</v>
      </c>
      <c r="BA53" s="106">
        <v>0</v>
      </c>
      <c r="BB53" s="106">
        <v>25</v>
      </c>
      <c r="BC53" s="106">
        <v>0</v>
      </c>
      <c r="BD53" s="106">
        <v>0</v>
      </c>
      <c r="BE53" s="106">
        <v>0</v>
      </c>
      <c r="BF53" s="106">
        <v>0</v>
      </c>
      <c r="BG53" s="135">
        <f t="shared" si="12"/>
        <v>223</v>
      </c>
      <c r="BH53" s="135">
        <f t="shared" si="13"/>
        <v>223</v>
      </c>
      <c r="BI53" s="106">
        <v>0</v>
      </c>
      <c r="BJ53" s="106">
        <v>165</v>
      </c>
      <c r="BK53" s="106">
        <v>165</v>
      </c>
      <c r="BL53" s="106">
        <v>0</v>
      </c>
      <c r="BM53" s="106">
        <v>58</v>
      </c>
      <c r="BN53" s="106">
        <v>58</v>
      </c>
      <c r="BO53" s="106">
        <v>0</v>
      </c>
      <c r="BP53" s="106">
        <v>139</v>
      </c>
      <c r="BQ53" s="106">
        <v>139</v>
      </c>
      <c r="BR53" s="106">
        <v>0</v>
      </c>
      <c r="BS53" s="106">
        <v>471</v>
      </c>
      <c r="BT53" s="106">
        <v>124</v>
      </c>
      <c r="BU53" s="106">
        <v>0</v>
      </c>
      <c r="BV53" s="106">
        <v>7660.0499999999993</v>
      </c>
      <c r="BW53" s="106">
        <v>4</v>
      </c>
      <c r="BX53" s="106">
        <v>720</v>
      </c>
      <c r="BY53" s="106">
        <v>104</v>
      </c>
      <c r="BZ53" s="106">
        <v>0.6</v>
      </c>
      <c r="CA53" s="106">
        <v>201.2</v>
      </c>
      <c r="CB53" s="106">
        <v>5</v>
      </c>
      <c r="CC53" s="106">
        <v>7</v>
      </c>
      <c r="CD53" s="131">
        <v>0</v>
      </c>
      <c r="CE53" s="131">
        <v>0</v>
      </c>
      <c r="CF53" s="131">
        <v>0</v>
      </c>
      <c r="CG53" s="131">
        <v>233.36673027999998</v>
      </c>
      <c r="CH53" s="131">
        <v>0</v>
      </c>
    </row>
    <row r="54" spans="1:86" s="91" customFormat="1" ht="74.25" customHeight="1" x14ac:dyDescent="0.5">
      <c r="A54" s="112">
        <v>10</v>
      </c>
      <c r="B54" s="109" t="s">
        <v>195</v>
      </c>
      <c r="C54" s="114">
        <f t="shared" si="14"/>
        <v>61</v>
      </c>
      <c r="D54" s="103">
        <v>1816</v>
      </c>
      <c r="E54" s="105">
        <v>3132</v>
      </c>
      <c r="F54" s="114">
        <f t="shared" si="6"/>
        <v>2018</v>
      </c>
      <c r="G54" s="114">
        <f t="shared" si="17"/>
        <v>564</v>
      </c>
      <c r="H54" s="105">
        <v>420</v>
      </c>
      <c r="I54" s="105">
        <v>39</v>
      </c>
      <c r="J54" s="105">
        <v>105</v>
      </c>
      <c r="K54" s="105">
        <v>13</v>
      </c>
      <c r="L54" s="105">
        <v>41.106999999999999</v>
      </c>
      <c r="M54" s="139">
        <v>269</v>
      </c>
      <c r="N54" s="103">
        <v>26</v>
      </c>
      <c r="O54" s="103">
        <v>463</v>
      </c>
      <c r="P54" s="105">
        <v>463</v>
      </c>
      <c r="Q54" s="105">
        <v>264</v>
      </c>
      <c r="R54" s="105">
        <v>285</v>
      </c>
      <c r="S54" s="105">
        <v>4980.5169641699013</v>
      </c>
      <c r="T54" s="103">
        <v>56</v>
      </c>
      <c r="U54" s="105">
        <v>398</v>
      </c>
      <c r="V54" s="105">
        <v>438</v>
      </c>
      <c r="W54" s="105">
        <v>0</v>
      </c>
      <c r="X54" s="105">
        <v>0</v>
      </c>
      <c r="Y54" s="105">
        <v>0</v>
      </c>
      <c r="Z54" s="105">
        <v>265</v>
      </c>
      <c r="AA54" s="105">
        <v>400</v>
      </c>
      <c r="AB54" s="105">
        <v>17</v>
      </c>
      <c r="AC54" s="102">
        <v>0</v>
      </c>
      <c r="AD54" s="102">
        <v>12</v>
      </c>
      <c r="AE54" s="102">
        <v>0</v>
      </c>
      <c r="AF54" s="102">
        <v>35</v>
      </c>
      <c r="AG54" s="102">
        <v>14</v>
      </c>
      <c r="AH54" s="101"/>
      <c r="AI54" s="135">
        <f t="shared" si="23"/>
        <v>1557</v>
      </c>
      <c r="AJ54" s="135">
        <f t="shared" si="9"/>
        <v>885</v>
      </c>
      <c r="AK54" s="135">
        <f t="shared" si="10"/>
        <v>278</v>
      </c>
      <c r="AL54" s="135">
        <f t="shared" si="11"/>
        <v>62</v>
      </c>
      <c r="AM54" s="100">
        <v>0</v>
      </c>
      <c r="AN54" s="100">
        <v>218</v>
      </c>
      <c r="AO54" s="100">
        <v>53</v>
      </c>
      <c r="AP54" s="106">
        <v>0</v>
      </c>
      <c r="AQ54" s="106">
        <v>16</v>
      </c>
      <c r="AR54" s="106">
        <v>2</v>
      </c>
      <c r="AS54" s="106">
        <v>0</v>
      </c>
      <c r="AT54" s="106">
        <v>44</v>
      </c>
      <c r="AU54" s="106">
        <v>7</v>
      </c>
      <c r="AV54" s="106">
        <v>0</v>
      </c>
      <c r="AW54" s="106">
        <v>0</v>
      </c>
      <c r="AX54" s="106">
        <v>0</v>
      </c>
      <c r="AY54" s="106">
        <v>0</v>
      </c>
      <c r="AZ54" s="106">
        <v>0</v>
      </c>
      <c r="BA54" s="106">
        <v>0</v>
      </c>
      <c r="BB54" s="106">
        <v>5</v>
      </c>
      <c r="BC54" s="106">
        <v>1</v>
      </c>
      <c r="BD54" s="106">
        <v>0</v>
      </c>
      <c r="BE54" s="106">
        <v>0</v>
      </c>
      <c r="BF54" s="106">
        <v>0</v>
      </c>
      <c r="BG54" s="135">
        <f t="shared" si="12"/>
        <v>434</v>
      </c>
      <c r="BH54" s="135">
        <f t="shared" si="13"/>
        <v>434</v>
      </c>
      <c r="BI54" s="106">
        <v>0</v>
      </c>
      <c r="BJ54" s="106">
        <v>170</v>
      </c>
      <c r="BK54" s="106">
        <v>170</v>
      </c>
      <c r="BL54" s="106">
        <v>0</v>
      </c>
      <c r="BM54" s="106">
        <v>264</v>
      </c>
      <c r="BN54" s="106">
        <v>264</v>
      </c>
      <c r="BO54" s="106">
        <v>0</v>
      </c>
      <c r="BP54" s="106">
        <v>74</v>
      </c>
      <c r="BQ54" s="106">
        <v>74</v>
      </c>
      <c r="BR54" s="106">
        <v>0</v>
      </c>
      <c r="BS54" s="106">
        <v>437</v>
      </c>
      <c r="BT54" s="106">
        <v>115</v>
      </c>
      <c r="BU54" s="106">
        <v>0</v>
      </c>
      <c r="BV54" s="106">
        <v>7157.433</v>
      </c>
      <c r="BW54" s="106">
        <v>8</v>
      </c>
      <c r="BX54" s="106">
        <v>607</v>
      </c>
      <c r="BY54" s="106">
        <v>199</v>
      </c>
      <c r="BZ54" s="106">
        <v>0.9</v>
      </c>
      <c r="CA54" s="106">
        <v>89.3</v>
      </c>
      <c r="CB54" s="106">
        <v>15</v>
      </c>
      <c r="CC54" s="106">
        <v>15</v>
      </c>
      <c r="CD54" s="131">
        <v>0</v>
      </c>
      <c r="CE54" s="131">
        <v>0</v>
      </c>
      <c r="CF54" s="131">
        <v>0</v>
      </c>
      <c r="CG54" s="131">
        <v>298.60245220000002</v>
      </c>
      <c r="CH54" s="131">
        <v>0</v>
      </c>
    </row>
    <row r="55" spans="1:86" s="91" customFormat="1" ht="74.25" customHeight="1" x14ac:dyDescent="0.5">
      <c r="A55" s="112">
        <v>11</v>
      </c>
      <c r="B55" s="98" t="s">
        <v>196</v>
      </c>
      <c r="C55" s="114">
        <f t="shared" si="14"/>
        <v>24</v>
      </c>
      <c r="D55" s="103">
        <v>1205</v>
      </c>
      <c r="E55" s="105">
        <v>1247</v>
      </c>
      <c r="F55" s="114">
        <f t="shared" si="6"/>
        <v>1473</v>
      </c>
      <c r="G55" s="114">
        <f t="shared" si="17"/>
        <v>540</v>
      </c>
      <c r="H55" s="105">
        <v>404</v>
      </c>
      <c r="I55" s="105">
        <v>35</v>
      </c>
      <c r="J55" s="105">
        <v>101</v>
      </c>
      <c r="K55" s="105">
        <v>34</v>
      </c>
      <c r="L55" s="105">
        <v>121.21000000000001</v>
      </c>
      <c r="M55" s="139">
        <v>195</v>
      </c>
      <c r="N55" s="103">
        <v>22</v>
      </c>
      <c r="O55" s="103">
        <v>188</v>
      </c>
      <c r="P55" s="105">
        <v>188</v>
      </c>
      <c r="Q55" s="105">
        <v>17</v>
      </c>
      <c r="R55" s="105">
        <v>68</v>
      </c>
      <c r="S55" s="105">
        <v>4721.3549017024097</v>
      </c>
      <c r="T55" s="103">
        <v>72</v>
      </c>
      <c r="U55" s="105">
        <v>426</v>
      </c>
      <c r="V55" s="105">
        <v>469</v>
      </c>
      <c r="W55" s="105">
        <v>1</v>
      </c>
      <c r="X55" s="105">
        <v>0</v>
      </c>
      <c r="Y55" s="105">
        <v>0</v>
      </c>
      <c r="Z55" s="105">
        <v>88</v>
      </c>
      <c r="AA55" s="105">
        <v>420</v>
      </c>
      <c r="AB55" s="105">
        <v>15</v>
      </c>
      <c r="AC55" s="102">
        <v>0</v>
      </c>
      <c r="AD55" s="102">
        <v>8</v>
      </c>
      <c r="AE55" s="102">
        <v>0</v>
      </c>
      <c r="AF55" s="102">
        <v>13</v>
      </c>
      <c r="AG55" s="102">
        <v>3</v>
      </c>
      <c r="AH55" s="101"/>
      <c r="AI55" s="135">
        <f t="shared" si="23"/>
        <v>1507</v>
      </c>
      <c r="AJ55" s="135">
        <f t="shared" si="9"/>
        <v>469</v>
      </c>
      <c r="AK55" s="135">
        <f t="shared" si="10"/>
        <v>267</v>
      </c>
      <c r="AL55" s="135">
        <f t="shared" si="11"/>
        <v>1</v>
      </c>
      <c r="AM55" s="100">
        <v>0</v>
      </c>
      <c r="AN55" s="100">
        <v>199</v>
      </c>
      <c r="AO55" s="100">
        <v>0</v>
      </c>
      <c r="AP55" s="106">
        <v>0</v>
      </c>
      <c r="AQ55" s="106">
        <v>14</v>
      </c>
      <c r="AR55" s="106">
        <v>0</v>
      </c>
      <c r="AS55" s="106">
        <v>0</v>
      </c>
      <c r="AT55" s="106">
        <v>54</v>
      </c>
      <c r="AU55" s="106">
        <v>1</v>
      </c>
      <c r="AV55" s="106">
        <v>0</v>
      </c>
      <c r="AW55" s="106">
        <v>5</v>
      </c>
      <c r="AX55" s="106">
        <v>0</v>
      </c>
      <c r="AY55" s="106">
        <v>0</v>
      </c>
      <c r="AZ55" s="106">
        <v>0</v>
      </c>
      <c r="BA55" s="106">
        <v>0</v>
      </c>
      <c r="BB55" s="106">
        <v>20</v>
      </c>
      <c r="BC55" s="106">
        <v>0</v>
      </c>
      <c r="BD55" s="106">
        <v>0</v>
      </c>
      <c r="BE55" s="106">
        <v>0</v>
      </c>
      <c r="BF55" s="106">
        <v>0</v>
      </c>
      <c r="BG55" s="135">
        <f t="shared" si="12"/>
        <v>88</v>
      </c>
      <c r="BH55" s="135">
        <f t="shared" si="13"/>
        <v>88</v>
      </c>
      <c r="BI55" s="106">
        <v>0</v>
      </c>
      <c r="BJ55" s="106">
        <v>71</v>
      </c>
      <c r="BK55" s="106">
        <v>71</v>
      </c>
      <c r="BL55" s="106">
        <v>0</v>
      </c>
      <c r="BM55" s="106">
        <v>17</v>
      </c>
      <c r="BN55" s="106">
        <v>17</v>
      </c>
      <c r="BO55" s="106">
        <v>0</v>
      </c>
      <c r="BP55" s="106">
        <v>42</v>
      </c>
      <c r="BQ55" s="106">
        <v>42</v>
      </c>
      <c r="BR55" s="106">
        <v>0</v>
      </c>
      <c r="BS55" s="106">
        <v>414</v>
      </c>
      <c r="BT55" s="106">
        <v>112</v>
      </c>
      <c r="BU55" s="106">
        <v>0</v>
      </c>
      <c r="BV55" s="106">
        <v>6089.1500000000015</v>
      </c>
      <c r="BW55" s="106">
        <v>0</v>
      </c>
      <c r="BX55" s="106">
        <v>938</v>
      </c>
      <c r="BY55" s="106">
        <v>226</v>
      </c>
      <c r="BZ55" s="106">
        <v>0</v>
      </c>
      <c r="CA55" s="106">
        <v>115.4</v>
      </c>
      <c r="CB55" s="106">
        <v>3</v>
      </c>
      <c r="CC55" s="106">
        <v>4</v>
      </c>
      <c r="CD55" s="131">
        <v>0</v>
      </c>
      <c r="CE55" s="131">
        <v>0</v>
      </c>
      <c r="CF55" s="131">
        <v>0</v>
      </c>
      <c r="CG55" s="131">
        <v>315.06815386</v>
      </c>
      <c r="CH55" s="131">
        <v>0</v>
      </c>
    </row>
    <row r="56" spans="1:86" s="91" customFormat="1" ht="74.25" customHeight="1" x14ac:dyDescent="0.5">
      <c r="A56" s="112">
        <v>12</v>
      </c>
      <c r="B56" s="98" t="s">
        <v>197</v>
      </c>
      <c r="C56" s="114">
        <f t="shared" si="14"/>
        <v>57</v>
      </c>
      <c r="D56" s="103">
        <v>109</v>
      </c>
      <c r="E56" s="105">
        <v>109</v>
      </c>
      <c r="F56" s="114">
        <f t="shared" si="6"/>
        <v>503</v>
      </c>
      <c r="G56" s="114">
        <f t="shared" si="17"/>
        <v>219</v>
      </c>
      <c r="H56" s="105">
        <v>167</v>
      </c>
      <c r="I56" s="105">
        <v>11</v>
      </c>
      <c r="J56" s="105">
        <v>41</v>
      </c>
      <c r="K56" s="105">
        <v>1</v>
      </c>
      <c r="L56" s="105">
        <v>6.9320000000000004</v>
      </c>
      <c r="M56" s="139">
        <v>135</v>
      </c>
      <c r="N56" s="103">
        <v>2</v>
      </c>
      <c r="O56" s="103">
        <v>50</v>
      </c>
      <c r="P56" s="105">
        <v>50</v>
      </c>
      <c r="Q56" s="105">
        <v>15</v>
      </c>
      <c r="R56" s="105">
        <v>19</v>
      </c>
      <c r="S56" s="105">
        <v>538.24578321615218</v>
      </c>
      <c r="T56" s="103">
        <v>10</v>
      </c>
      <c r="U56" s="105">
        <v>77</v>
      </c>
      <c r="V56" s="105">
        <v>85</v>
      </c>
      <c r="W56" s="105">
        <v>1</v>
      </c>
      <c r="X56" s="105">
        <v>0</v>
      </c>
      <c r="Y56" s="105">
        <v>0</v>
      </c>
      <c r="Z56" s="105">
        <v>54</v>
      </c>
      <c r="AA56" s="105">
        <v>270</v>
      </c>
      <c r="AB56" s="105">
        <v>5</v>
      </c>
      <c r="AC56" s="102">
        <v>0</v>
      </c>
      <c r="AD56" s="102">
        <v>13</v>
      </c>
      <c r="AE56" s="102">
        <v>0</v>
      </c>
      <c r="AF56" s="102">
        <v>44</v>
      </c>
      <c r="AG56" s="102">
        <v>0</v>
      </c>
      <c r="AH56" s="101"/>
      <c r="AI56" s="135">
        <f t="shared" si="23"/>
        <v>201</v>
      </c>
      <c r="AJ56" s="135">
        <f t="shared" si="9"/>
        <v>171</v>
      </c>
      <c r="AK56" s="135">
        <f t="shared" si="10"/>
        <v>96</v>
      </c>
      <c r="AL56" s="135">
        <f t="shared" si="11"/>
        <v>40</v>
      </c>
      <c r="AM56" s="100">
        <v>0</v>
      </c>
      <c r="AN56" s="100">
        <v>64</v>
      </c>
      <c r="AO56" s="100">
        <v>34</v>
      </c>
      <c r="AP56" s="106">
        <v>0</v>
      </c>
      <c r="AQ56" s="106">
        <v>5</v>
      </c>
      <c r="AR56" s="106">
        <v>1</v>
      </c>
      <c r="AS56" s="106">
        <v>0</v>
      </c>
      <c r="AT56" s="106">
        <v>27</v>
      </c>
      <c r="AU56" s="106">
        <v>5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6">
        <v>0</v>
      </c>
      <c r="BB56" s="106">
        <v>0</v>
      </c>
      <c r="BC56" s="106">
        <v>0</v>
      </c>
      <c r="BD56" s="106">
        <v>0</v>
      </c>
      <c r="BE56" s="106">
        <v>0</v>
      </c>
      <c r="BF56" s="106">
        <v>0</v>
      </c>
      <c r="BG56" s="135">
        <f t="shared" si="12"/>
        <v>54</v>
      </c>
      <c r="BH56" s="135">
        <f t="shared" si="13"/>
        <v>54</v>
      </c>
      <c r="BI56" s="106">
        <v>0</v>
      </c>
      <c r="BJ56" s="106">
        <v>39</v>
      </c>
      <c r="BK56" s="106">
        <v>39</v>
      </c>
      <c r="BL56" s="106">
        <v>0</v>
      </c>
      <c r="BM56" s="106">
        <v>15</v>
      </c>
      <c r="BN56" s="106">
        <v>15</v>
      </c>
      <c r="BO56" s="106">
        <v>0</v>
      </c>
      <c r="BP56" s="106">
        <v>4</v>
      </c>
      <c r="BQ56" s="106">
        <v>4</v>
      </c>
      <c r="BR56" s="106">
        <v>0</v>
      </c>
      <c r="BS56" s="106">
        <v>51</v>
      </c>
      <c r="BT56" s="106">
        <v>15</v>
      </c>
      <c r="BU56" s="106">
        <v>0</v>
      </c>
      <c r="BV56" s="106">
        <v>850.03</v>
      </c>
      <c r="BW56" s="106">
        <v>0</v>
      </c>
      <c r="BX56" s="106">
        <v>92</v>
      </c>
      <c r="BY56" s="106">
        <v>58</v>
      </c>
      <c r="BZ56" s="106">
        <v>0</v>
      </c>
      <c r="CA56" s="106">
        <v>57.4</v>
      </c>
      <c r="CB56" s="106">
        <v>3</v>
      </c>
      <c r="CC56" s="106">
        <v>4</v>
      </c>
      <c r="CD56" s="131">
        <v>0</v>
      </c>
      <c r="CE56" s="131">
        <v>0</v>
      </c>
      <c r="CF56" s="131">
        <v>0</v>
      </c>
      <c r="CG56" s="131">
        <v>169.74580745</v>
      </c>
      <c r="CH56" s="131">
        <v>0</v>
      </c>
    </row>
    <row r="57" spans="1:86" s="91" customFormat="1" ht="74.25" customHeight="1" x14ac:dyDescent="0.5">
      <c r="A57" s="112">
        <v>13</v>
      </c>
      <c r="B57" s="108" t="s">
        <v>198</v>
      </c>
      <c r="C57" s="114">
        <f t="shared" si="14"/>
        <v>26</v>
      </c>
      <c r="D57" s="103">
        <v>2096</v>
      </c>
      <c r="E57" s="105">
        <v>3219</v>
      </c>
      <c r="F57" s="114">
        <f t="shared" si="6"/>
        <v>3042</v>
      </c>
      <c r="G57" s="114">
        <f t="shared" si="17"/>
        <v>955</v>
      </c>
      <c r="H57" s="105">
        <v>714</v>
      </c>
      <c r="I57" s="105">
        <v>63</v>
      </c>
      <c r="J57" s="105">
        <v>178</v>
      </c>
      <c r="K57" s="105">
        <v>33</v>
      </c>
      <c r="L57" s="105">
        <v>99.87700000000001</v>
      </c>
      <c r="M57" s="139">
        <v>244</v>
      </c>
      <c r="N57" s="103">
        <v>34</v>
      </c>
      <c r="O57" s="103">
        <v>925</v>
      </c>
      <c r="P57" s="105">
        <v>925</v>
      </c>
      <c r="Q57" s="105">
        <v>78</v>
      </c>
      <c r="R57" s="105">
        <v>186</v>
      </c>
      <c r="S57" s="105">
        <v>8605.0430935414406</v>
      </c>
      <c r="T57" s="103">
        <v>122</v>
      </c>
      <c r="U57" s="105">
        <v>665</v>
      </c>
      <c r="V57" s="105">
        <v>731</v>
      </c>
      <c r="W57" s="105">
        <v>2</v>
      </c>
      <c r="X57" s="105">
        <v>0</v>
      </c>
      <c r="Y57" s="105">
        <v>0</v>
      </c>
      <c r="Z57" s="105">
        <v>322</v>
      </c>
      <c r="AA57" s="105">
        <v>560</v>
      </c>
      <c r="AB57" s="105">
        <v>17</v>
      </c>
      <c r="AC57" s="102">
        <v>0</v>
      </c>
      <c r="AD57" s="102">
        <v>14</v>
      </c>
      <c r="AE57" s="102">
        <v>0</v>
      </c>
      <c r="AF57" s="102">
        <v>12</v>
      </c>
      <c r="AG57" s="102">
        <v>0</v>
      </c>
      <c r="AH57" s="101"/>
      <c r="AI57" s="135">
        <f t="shared" si="23"/>
        <v>1468</v>
      </c>
      <c r="AJ57" s="135">
        <f t="shared" si="9"/>
        <v>957</v>
      </c>
      <c r="AK57" s="135">
        <f t="shared" si="10"/>
        <v>298</v>
      </c>
      <c r="AL57" s="135">
        <f t="shared" si="11"/>
        <v>12</v>
      </c>
      <c r="AM57" s="100">
        <v>0</v>
      </c>
      <c r="AN57" s="100">
        <v>179</v>
      </c>
      <c r="AO57" s="100">
        <v>0</v>
      </c>
      <c r="AP57" s="106">
        <v>0</v>
      </c>
      <c r="AQ57" s="106">
        <v>25</v>
      </c>
      <c r="AR57" s="106">
        <v>3</v>
      </c>
      <c r="AS57" s="106">
        <v>0</v>
      </c>
      <c r="AT57" s="106">
        <v>94</v>
      </c>
      <c r="AU57" s="106">
        <v>9</v>
      </c>
      <c r="AV57" s="106">
        <v>0</v>
      </c>
      <c r="AW57" s="106">
        <v>2</v>
      </c>
      <c r="AX57" s="106">
        <v>0</v>
      </c>
      <c r="AY57" s="106">
        <v>0</v>
      </c>
      <c r="AZ57" s="106">
        <v>0</v>
      </c>
      <c r="BA57" s="106">
        <v>0</v>
      </c>
      <c r="BB57" s="106">
        <v>14</v>
      </c>
      <c r="BC57" s="106">
        <v>3</v>
      </c>
      <c r="BD57" s="106">
        <v>0</v>
      </c>
      <c r="BE57" s="106">
        <v>0</v>
      </c>
      <c r="BF57" s="106">
        <v>0</v>
      </c>
      <c r="BG57" s="135">
        <f t="shared" si="12"/>
        <v>443</v>
      </c>
      <c r="BH57" s="135">
        <f t="shared" si="13"/>
        <v>443</v>
      </c>
      <c r="BI57" s="106">
        <v>0</v>
      </c>
      <c r="BJ57" s="106">
        <v>365</v>
      </c>
      <c r="BK57" s="106">
        <v>365</v>
      </c>
      <c r="BL57" s="106">
        <v>0</v>
      </c>
      <c r="BM57" s="106">
        <v>78</v>
      </c>
      <c r="BN57" s="106">
        <v>78</v>
      </c>
      <c r="BO57" s="106">
        <v>0</v>
      </c>
      <c r="BP57" s="106">
        <v>78</v>
      </c>
      <c r="BQ57" s="106">
        <v>78</v>
      </c>
      <c r="BR57" s="106">
        <v>0</v>
      </c>
      <c r="BS57" s="106">
        <v>379</v>
      </c>
      <c r="BT57" s="106">
        <v>222</v>
      </c>
      <c r="BU57" s="106">
        <v>0</v>
      </c>
      <c r="BV57" s="106">
        <v>4425.5750000000007</v>
      </c>
      <c r="BW57" s="106">
        <v>22</v>
      </c>
      <c r="BX57" s="106">
        <v>552</v>
      </c>
      <c r="BY57" s="106">
        <v>199</v>
      </c>
      <c r="BZ57" s="106">
        <v>2.2000000000000002</v>
      </c>
      <c r="CA57" s="106">
        <v>89.8</v>
      </c>
      <c r="CB57" s="106">
        <v>6</v>
      </c>
      <c r="CC57" s="106">
        <v>8</v>
      </c>
      <c r="CD57" s="131">
        <v>0</v>
      </c>
      <c r="CE57" s="131">
        <v>0</v>
      </c>
      <c r="CF57" s="131">
        <v>0</v>
      </c>
      <c r="CG57" s="131">
        <v>461.87059884999996</v>
      </c>
      <c r="CH57" s="131">
        <v>0</v>
      </c>
    </row>
    <row r="58" spans="1:86" s="137" customFormat="1" ht="74.25" customHeight="1" x14ac:dyDescent="0.5">
      <c r="A58" s="335" t="s">
        <v>115</v>
      </c>
      <c r="B58" s="335"/>
      <c r="C58" s="135">
        <f t="shared" si="14"/>
        <v>512</v>
      </c>
      <c r="D58" s="135">
        <f>SUM(D59:D71)</f>
        <v>18704</v>
      </c>
      <c r="E58" s="135">
        <f>SUM(E59:E71)</f>
        <v>18704</v>
      </c>
      <c r="F58" s="135">
        <f t="shared" si="6"/>
        <v>31820</v>
      </c>
      <c r="G58" s="135">
        <f t="shared" si="17"/>
        <v>5053</v>
      </c>
      <c r="H58" s="135">
        <f t="shared" ref="H58:J58" si="27">SUM(H59:H71)</f>
        <v>3189</v>
      </c>
      <c r="I58" s="135">
        <f t="shared" si="27"/>
        <v>632</v>
      </c>
      <c r="J58" s="135">
        <f t="shared" si="27"/>
        <v>1232</v>
      </c>
      <c r="K58" s="135">
        <f t="shared" ref="K58:Z58" si="28">SUM(K59:K71)</f>
        <v>264</v>
      </c>
      <c r="L58" s="135">
        <f t="shared" si="28"/>
        <v>0</v>
      </c>
      <c r="M58" s="135">
        <f t="shared" ref="M58" si="29">SUM(M59:M71)</f>
        <v>865</v>
      </c>
      <c r="N58" s="135">
        <v>2271</v>
      </c>
      <c r="O58" s="135">
        <f>+P58+Q58</f>
        <v>13356</v>
      </c>
      <c r="P58" s="135">
        <f t="shared" si="28"/>
        <v>12956</v>
      </c>
      <c r="Q58" s="135">
        <f t="shared" si="28"/>
        <v>400</v>
      </c>
      <c r="R58" s="136">
        <f t="shared" ref="R58:S58" si="30">+SUM(R59:R71)</f>
        <v>813</v>
      </c>
      <c r="S58" s="136">
        <f t="shared" si="30"/>
        <v>32513</v>
      </c>
      <c r="T58" s="135">
        <f t="shared" ref="T58" si="31">SUM(T59:T71)</f>
        <v>1993</v>
      </c>
      <c r="U58" s="135">
        <f t="shared" si="28"/>
        <v>9198</v>
      </c>
      <c r="V58" s="135">
        <f t="shared" si="28"/>
        <v>9198</v>
      </c>
      <c r="W58" s="135">
        <f t="shared" si="28"/>
        <v>2</v>
      </c>
      <c r="X58" s="135">
        <f t="shared" si="28"/>
        <v>13</v>
      </c>
      <c r="Y58" s="135">
        <f t="shared" si="28"/>
        <v>0</v>
      </c>
      <c r="Z58" s="135">
        <f t="shared" si="28"/>
        <v>1300</v>
      </c>
      <c r="AA58" s="135">
        <f t="shared" ref="AA58" si="32">SUM(AA59:AA71)</f>
        <v>4900.5664359900002</v>
      </c>
      <c r="AB58" s="135">
        <f>SUM(AB59:AB71)</f>
        <v>3612</v>
      </c>
      <c r="AC58" s="135">
        <f t="shared" ref="AC58:CH58" si="33">SUM(AC59:AC71)</f>
        <v>0</v>
      </c>
      <c r="AD58" s="135">
        <f>SUM(AD59:AD71)</f>
        <v>160</v>
      </c>
      <c r="AE58" s="135">
        <f t="shared" si="33"/>
        <v>0</v>
      </c>
      <c r="AF58" s="135">
        <f t="shared" si="33"/>
        <v>344</v>
      </c>
      <c r="AG58" s="135">
        <f t="shared" si="33"/>
        <v>8</v>
      </c>
      <c r="AH58" s="135">
        <f t="shared" si="33"/>
        <v>0</v>
      </c>
      <c r="AI58" s="135">
        <f t="shared" si="23"/>
        <v>8946</v>
      </c>
      <c r="AJ58" s="135">
        <f t="shared" si="9"/>
        <v>2240</v>
      </c>
      <c r="AK58" s="135">
        <f t="shared" si="10"/>
        <v>1254</v>
      </c>
      <c r="AL58" s="135">
        <f t="shared" si="11"/>
        <v>131</v>
      </c>
      <c r="AM58" s="135">
        <f t="shared" si="33"/>
        <v>0</v>
      </c>
      <c r="AN58" s="135">
        <f t="shared" si="33"/>
        <v>903</v>
      </c>
      <c r="AO58" s="135">
        <f t="shared" si="33"/>
        <v>77</v>
      </c>
      <c r="AP58" s="135">
        <f>SUM(AP59:AP71)</f>
        <v>0</v>
      </c>
      <c r="AQ58" s="135">
        <f t="shared" si="33"/>
        <v>0</v>
      </c>
      <c r="AR58" s="135">
        <f>SUM(AR59:AR71)</f>
        <v>0</v>
      </c>
      <c r="AS58" s="135">
        <f t="shared" si="33"/>
        <v>50</v>
      </c>
      <c r="AT58" s="135">
        <f t="shared" si="33"/>
        <v>351</v>
      </c>
      <c r="AU58" s="135">
        <f t="shared" si="33"/>
        <v>54</v>
      </c>
      <c r="AV58" s="135">
        <f t="shared" si="33"/>
        <v>50</v>
      </c>
      <c r="AW58" s="135">
        <f t="shared" si="33"/>
        <v>200</v>
      </c>
      <c r="AX58" s="135">
        <f t="shared" si="33"/>
        <v>19</v>
      </c>
      <c r="AY58" s="135">
        <f t="shared" si="33"/>
        <v>2305</v>
      </c>
      <c r="AZ58" s="135">
        <f t="shared" si="33"/>
        <v>2723</v>
      </c>
      <c r="BA58" s="135">
        <f t="shared" si="33"/>
        <v>18</v>
      </c>
      <c r="BB58" s="135">
        <f t="shared" si="33"/>
        <v>1395</v>
      </c>
      <c r="BC58" s="135">
        <f t="shared" si="33"/>
        <v>204</v>
      </c>
      <c r="BD58" s="135">
        <f t="shared" si="33"/>
        <v>0</v>
      </c>
      <c r="BE58" s="135">
        <f t="shared" si="33"/>
        <v>20</v>
      </c>
      <c r="BF58" s="135">
        <f t="shared" si="33"/>
        <v>0</v>
      </c>
      <c r="BG58" s="135">
        <f t="shared" si="12"/>
        <v>89</v>
      </c>
      <c r="BH58" s="135">
        <f t="shared" si="13"/>
        <v>15</v>
      </c>
      <c r="BI58" s="135">
        <f t="shared" si="33"/>
        <v>3</v>
      </c>
      <c r="BJ58" s="135">
        <f t="shared" si="33"/>
        <v>89</v>
      </c>
      <c r="BK58" s="135">
        <f t="shared" si="33"/>
        <v>15</v>
      </c>
      <c r="BL58" s="135">
        <f t="shared" si="33"/>
        <v>0</v>
      </c>
      <c r="BM58" s="135">
        <f t="shared" si="33"/>
        <v>0</v>
      </c>
      <c r="BN58" s="135">
        <f t="shared" si="33"/>
        <v>0</v>
      </c>
      <c r="BO58" s="135">
        <f t="shared" si="33"/>
        <v>0</v>
      </c>
      <c r="BP58" s="135">
        <f t="shared" si="33"/>
        <v>813</v>
      </c>
      <c r="BQ58" s="135">
        <f t="shared" si="33"/>
        <v>468</v>
      </c>
      <c r="BR58" s="135">
        <f t="shared" si="33"/>
        <v>36</v>
      </c>
      <c r="BS58" s="135">
        <f t="shared" si="33"/>
        <v>471</v>
      </c>
      <c r="BT58" s="135">
        <f t="shared" si="33"/>
        <v>60</v>
      </c>
      <c r="BU58" s="135">
        <f t="shared" si="33"/>
        <v>813</v>
      </c>
      <c r="BV58" s="135">
        <f t="shared" si="33"/>
        <v>11216.403999999999</v>
      </c>
      <c r="BW58" s="135">
        <f t="shared" si="33"/>
        <v>0</v>
      </c>
      <c r="BX58" s="135">
        <f t="shared" si="33"/>
        <v>5958</v>
      </c>
      <c r="BY58" s="135">
        <f t="shared" si="33"/>
        <v>1343</v>
      </c>
      <c r="BZ58" s="135">
        <f t="shared" si="33"/>
        <v>0</v>
      </c>
      <c r="CA58" s="135">
        <f t="shared" si="33"/>
        <v>3901</v>
      </c>
      <c r="CB58" s="135">
        <f t="shared" si="33"/>
        <v>8</v>
      </c>
      <c r="CC58" s="135">
        <f t="shared" si="33"/>
        <v>40</v>
      </c>
      <c r="CD58" s="135">
        <f t="shared" si="33"/>
        <v>0</v>
      </c>
      <c r="CE58" s="135">
        <f t="shared" si="33"/>
        <v>0</v>
      </c>
      <c r="CF58" s="135">
        <f t="shared" si="33"/>
        <v>0</v>
      </c>
      <c r="CG58" s="135">
        <f t="shared" si="33"/>
        <v>1679.2</v>
      </c>
      <c r="CH58" s="135">
        <f t="shared" si="33"/>
        <v>285</v>
      </c>
    </row>
    <row r="59" spans="1:86" s="90" customFormat="1" ht="74.25" customHeight="1" x14ac:dyDescent="0.5">
      <c r="A59" s="112">
        <v>1</v>
      </c>
      <c r="B59" s="111" t="s">
        <v>199</v>
      </c>
      <c r="C59" s="114">
        <f t="shared" si="14"/>
        <v>31</v>
      </c>
      <c r="D59" s="105">
        <v>1010</v>
      </c>
      <c r="E59" s="105">
        <v>1010</v>
      </c>
      <c r="F59" s="114">
        <f t="shared" si="6"/>
        <v>2135.5</v>
      </c>
      <c r="G59" s="114">
        <f t="shared" si="17"/>
        <v>245</v>
      </c>
      <c r="H59" s="105">
        <v>172</v>
      </c>
      <c r="I59" s="105">
        <v>25</v>
      </c>
      <c r="J59" s="105">
        <v>48</v>
      </c>
      <c r="K59" s="105">
        <v>22.5</v>
      </c>
      <c r="L59" s="105">
        <v>0</v>
      </c>
      <c r="M59" s="105">
        <v>29</v>
      </c>
      <c r="N59" s="105">
        <v>67</v>
      </c>
      <c r="O59" s="105">
        <f>+P59+Q59</f>
        <v>1066</v>
      </c>
      <c r="P59" s="105">
        <v>1056</v>
      </c>
      <c r="Q59" s="105">
        <v>10</v>
      </c>
      <c r="R59" s="105">
        <v>26</v>
      </c>
      <c r="S59" s="105">
        <v>1022.48</v>
      </c>
      <c r="T59" s="105">
        <v>43</v>
      </c>
      <c r="U59" s="105">
        <v>680</v>
      </c>
      <c r="V59" s="105">
        <v>680</v>
      </c>
      <c r="W59" s="105">
        <v>0</v>
      </c>
      <c r="X59" s="105">
        <v>1</v>
      </c>
      <c r="Y59" s="105"/>
      <c r="Z59" s="105">
        <v>100</v>
      </c>
      <c r="AA59" s="105">
        <v>170.07853158</v>
      </c>
      <c r="AB59" s="105">
        <v>160</v>
      </c>
      <c r="AC59" s="102">
        <v>0</v>
      </c>
      <c r="AD59" s="102">
        <v>6</v>
      </c>
      <c r="AE59" s="102">
        <v>0</v>
      </c>
      <c r="AF59" s="102">
        <v>25</v>
      </c>
      <c r="AG59" s="102">
        <v>0</v>
      </c>
      <c r="AH59" s="101"/>
      <c r="AI59" s="135">
        <f t="shared" si="23"/>
        <v>515</v>
      </c>
      <c r="AJ59" s="135">
        <f t="shared" si="9"/>
        <v>275</v>
      </c>
      <c r="AK59" s="135">
        <f t="shared" si="10"/>
        <v>56</v>
      </c>
      <c r="AL59" s="135">
        <f t="shared" si="11"/>
        <v>0</v>
      </c>
      <c r="AM59" s="100">
        <v>0</v>
      </c>
      <c r="AN59" s="100">
        <v>21</v>
      </c>
      <c r="AO59" s="100"/>
      <c r="AP59" s="106">
        <v>0</v>
      </c>
      <c r="AQ59" s="106">
        <v>0</v>
      </c>
      <c r="AR59" s="106">
        <v>0</v>
      </c>
      <c r="AS59" s="106">
        <v>18</v>
      </c>
      <c r="AT59" s="106">
        <v>35</v>
      </c>
      <c r="AU59" s="106"/>
      <c r="AV59" s="106">
        <v>0</v>
      </c>
      <c r="AW59" s="106">
        <v>61</v>
      </c>
      <c r="AX59" s="106"/>
      <c r="AY59" s="106">
        <v>0</v>
      </c>
      <c r="AZ59" s="106">
        <v>155</v>
      </c>
      <c r="BA59" s="106">
        <v>18</v>
      </c>
      <c r="BB59" s="106">
        <v>103</v>
      </c>
      <c r="BC59" s="106">
        <v>2</v>
      </c>
      <c r="BD59" s="106">
        <v>0</v>
      </c>
      <c r="BE59" s="106">
        <v>2</v>
      </c>
      <c r="BF59" s="106">
        <v>0</v>
      </c>
      <c r="BG59" s="135">
        <f t="shared" si="12"/>
        <v>2</v>
      </c>
      <c r="BH59" s="135">
        <f t="shared" si="13"/>
        <v>0</v>
      </c>
      <c r="BI59" s="106">
        <v>0</v>
      </c>
      <c r="BJ59" s="106">
        <v>2</v>
      </c>
      <c r="BK59" s="106">
        <v>0</v>
      </c>
      <c r="BL59" s="106">
        <v>0</v>
      </c>
      <c r="BM59" s="106">
        <v>0</v>
      </c>
      <c r="BN59" s="106">
        <v>0</v>
      </c>
      <c r="BO59" s="106">
        <v>0</v>
      </c>
      <c r="BP59" s="106">
        <v>26</v>
      </c>
      <c r="BQ59" s="106">
        <v>69</v>
      </c>
      <c r="BR59" s="106">
        <v>1</v>
      </c>
      <c r="BS59" s="106">
        <v>40</v>
      </c>
      <c r="BT59" s="106">
        <v>6</v>
      </c>
      <c r="BU59" s="106">
        <v>2</v>
      </c>
      <c r="BV59" s="106">
        <v>1077.249</v>
      </c>
      <c r="BW59" s="106">
        <v>0</v>
      </c>
      <c r="BX59" s="106">
        <v>281</v>
      </c>
      <c r="BY59" s="106">
        <v>198</v>
      </c>
      <c r="BZ59" s="106">
        <v>0</v>
      </c>
      <c r="CA59" s="106">
        <v>141</v>
      </c>
      <c r="CB59" s="106">
        <v>0</v>
      </c>
      <c r="CC59" s="106">
        <v>1</v>
      </c>
      <c r="CD59" s="131">
        <v>0</v>
      </c>
      <c r="CE59" s="131">
        <v>0</v>
      </c>
      <c r="CF59" s="131">
        <v>0</v>
      </c>
      <c r="CG59" s="131">
        <v>0</v>
      </c>
      <c r="CH59" s="131">
        <v>0</v>
      </c>
    </row>
    <row r="60" spans="1:86" s="90" customFormat="1" ht="74.25" customHeight="1" x14ac:dyDescent="0.5">
      <c r="A60" s="112">
        <v>2</v>
      </c>
      <c r="B60" s="98" t="s">
        <v>200</v>
      </c>
      <c r="C60" s="114">
        <f t="shared" si="14"/>
        <v>56</v>
      </c>
      <c r="D60" s="105">
        <v>1190</v>
      </c>
      <c r="E60" s="105">
        <v>1190</v>
      </c>
      <c r="F60" s="114">
        <f t="shared" si="6"/>
        <v>2654.5</v>
      </c>
      <c r="G60" s="114">
        <f t="shared" si="17"/>
        <v>444</v>
      </c>
      <c r="H60" s="105">
        <v>297</v>
      </c>
      <c r="I60" s="105">
        <v>49</v>
      </c>
      <c r="J60" s="105">
        <v>98</v>
      </c>
      <c r="K60" s="105">
        <v>16.5</v>
      </c>
      <c r="L60" s="105">
        <v>0</v>
      </c>
      <c r="M60" s="105">
        <v>64</v>
      </c>
      <c r="N60" s="105">
        <v>319</v>
      </c>
      <c r="O60" s="105">
        <f t="shared" ref="O60:O71" si="34">+P60+Q60</f>
        <v>856</v>
      </c>
      <c r="P60" s="105">
        <v>826</v>
      </c>
      <c r="Q60" s="105">
        <v>30</v>
      </c>
      <c r="R60" s="105">
        <v>58</v>
      </c>
      <c r="S60" s="105">
        <v>2323.4400000000005</v>
      </c>
      <c r="T60" s="105">
        <v>110</v>
      </c>
      <c r="U60" s="105">
        <v>897</v>
      </c>
      <c r="V60" s="105">
        <v>897</v>
      </c>
      <c r="W60" s="105">
        <v>0</v>
      </c>
      <c r="X60" s="105">
        <v>1</v>
      </c>
      <c r="Y60" s="105"/>
      <c r="Z60" s="105">
        <v>100</v>
      </c>
      <c r="AA60" s="105">
        <v>535.45766629000002</v>
      </c>
      <c r="AB60" s="105">
        <v>404</v>
      </c>
      <c r="AC60" s="102">
        <v>0</v>
      </c>
      <c r="AD60" s="102">
        <v>11</v>
      </c>
      <c r="AE60" s="102">
        <v>0</v>
      </c>
      <c r="AF60" s="102">
        <v>45</v>
      </c>
      <c r="AG60" s="102">
        <v>0</v>
      </c>
      <c r="AH60" s="101"/>
      <c r="AI60" s="135">
        <f t="shared" si="23"/>
        <v>852</v>
      </c>
      <c r="AJ60" s="135">
        <f t="shared" si="9"/>
        <v>136</v>
      </c>
      <c r="AK60" s="135">
        <f t="shared" si="10"/>
        <v>50</v>
      </c>
      <c r="AL60" s="135">
        <f t="shared" si="11"/>
        <v>0</v>
      </c>
      <c r="AM60" s="100">
        <v>0</v>
      </c>
      <c r="AN60" s="100">
        <v>50</v>
      </c>
      <c r="AO60" s="100"/>
      <c r="AP60" s="106">
        <v>0</v>
      </c>
      <c r="AQ60" s="106">
        <v>0</v>
      </c>
      <c r="AR60" s="106">
        <v>0</v>
      </c>
      <c r="AS60" s="106">
        <v>0</v>
      </c>
      <c r="AT60" s="106">
        <v>0</v>
      </c>
      <c r="AU60" s="106"/>
      <c r="AV60" s="106">
        <v>0</v>
      </c>
      <c r="AW60" s="106">
        <v>0</v>
      </c>
      <c r="AX60" s="106"/>
      <c r="AY60" s="106">
        <v>0</v>
      </c>
      <c r="AZ60" s="106">
        <v>0</v>
      </c>
      <c r="BA60" s="106">
        <v>0</v>
      </c>
      <c r="BB60" s="106">
        <v>95</v>
      </c>
      <c r="BC60" s="106">
        <v>4</v>
      </c>
      <c r="BD60" s="106">
        <v>0</v>
      </c>
      <c r="BE60" s="106">
        <v>7</v>
      </c>
      <c r="BF60" s="106">
        <v>0</v>
      </c>
      <c r="BG60" s="135">
        <f t="shared" si="12"/>
        <v>7</v>
      </c>
      <c r="BH60" s="135">
        <f t="shared" si="13"/>
        <v>0</v>
      </c>
      <c r="BI60" s="106">
        <v>0</v>
      </c>
      <c r="BJ60" s="106">
        <v>7</v>
      </c>
      <c r="BK60" s="106">
        <v>0</v>
      </c>
      <c r="BL60" s="106">
        <v>0</v>
      </c>
      <c r="BM60" s="106">
        <v>0</v>
      </c>
      <c r="BN60" s="106">
        <v>0</v>
      </c>
      <c r="BO60" s="106">
        <v>0</v>
      </c>
      <c r="BP60" s="106">
        <v>58</v>
      </c>
      <c r="BQ60" s="106">
        <v>43</v>
      </c>
      <c r="BR60" s="106">
        <v>0</v>
      </c>
      <c r="BS60" s="106">
        <v>15</v>
      </c>
      <c r="BT60" s="106">
        <v>1</v>
      </c>
      <c r="BU60" s="106"/>
      <c r="BV60" s="106">
        <v>306.95499999999993</v>
      </c>
      <c r="BW60" s="106">
        <v>0</v>
      </c>
      <c r="BX60" s="106">
        <v>670</v>
      </c>
      <c r="BY60" s="106">
        <v>88</v>
      </c>
      <c r="BZ60" s="106">
        <v>0</v>
      </c>
      <c r="CA60" s="106">
        <v>664</v>
      </c>
      <c r="CB60" s="106">
        <v>3</v>
      </c>
      <c r="CC60" s="106">
        <v>4</v>
      </c>
      <c r="CD60" s="131">
        <v>0</v>
      </c>
      <c r="CE60" s="131">
        <v>0</v>
      </c>
      <c r="CF60" s="131">
        <v>0</v>
      </c>
      <c r="CG60" s="131">
        <v>0</v>
      </c>
      <c r="CH60" s="131">
        <v>0</v>
      </c>
    </row>
    <row r="61" spans="1:86" s="90" customFormat="1" ht="74.25" customHeight="1" x14ac:dyDescent="0.5">
      <c r="A61" s="112">
        <v>3</v>
      </c>
      <c r="B61" s="108" t="s">
        <v>201</v>
      </c>
      <c r="C61" s="114">
        <f t="shared" si="14"/>
        <v>33</v>
      </c>
      <c r="D61" s="105">
        <v>1352</v>
      </c>
      <c r="E61" s="105">
        <v>1352</v>
      </c>
      <c r="F61" s="114">
        <f t="shared" si="6"/>
        <v>2453.75</v>
      </c>
      <c r="G61" s="114">
        <f t="shared" si="17"/>
        <v>536</v>
      </c>
      <c r="H61" s="105">
        <v>366</v>
      </c>
      <c r="I61" s="105">
        <v>58</v>
      </c>
      <c r="J61" s="105">
        <v>112</v>
      </c>
      <c r="K61" s="105">
        <v>21.75</v>
      </c>
      <c r="L61" s="105">
        <v>0</v>
      </c>
      <c r="M61" s="105">
        <v>87</v>
      </c>
      <c r="N61" s="105">
        <v>227</v>
      </c>
      <c r="O61" s="105">
        <f t="shared" si="34"/>
        <v>794</v>
      </c>
      <c r="P61" s="105">
        <v>779</v>
      </c>
      <c r="Q61" s="105">
        <v>15</v>
      </c>
      <c r="R61" s="105">
        <v>81</v>
      </c>
      <c r="S61" s="105">
        <v>3257.92</v>
      </c>
      <c r="T61" s="105">
        <v>287</v>
      </c>
      <c r="U61" s="105">
        <v>707</v>
      </c>
      <c r="V61" s="105">
        <v>707</v>
      </c>
      <c r="W61" s="105">
        <v>0</v>
      </c>
      <c r="X61" s="105">
        <v>1</v>
      </c>
      <c r="Y61" s="105"/>
      <c r="Z61" s="105">
        <v>100</v>
      </c>
      <c r="AA61" s="105">
        <v>603.56515468999999</v>
      </c>
      <c r="AB61" s="105">
        <v>100</v>
      </c>
      <c r="AC61" s="102">
        <v>0</v>
      </c>
      <c r="AD61" s="102">
        <v>27</v>
      </c>
      <c r="AE61" s="102">
        <v>0</v>
      </c>
      <c r="AF61" s="102">
        <v>6</v>
      </c>
      <c r="AG61" s="102">
        <v>0</v>
      </c>
      <c r="AH61" s="101"/>
      <c r="AI61" s="135">
        <f t="shared" si="23"/>
        <v>986</v>
      </c>
      <c r="AJ61" s="135">
        <f t="shared" si="9"/>
        <v>134</v>
      </c>
      <c r="AK61" s="135">
        <f t="shared" si="10"/>
        <v>145</v>
      </c>
      <c r="AL61" s="135">
        <f t="shared" si="11"/>
        <v>25</v>
      </c>
      <c r="AM61" s="100">
        <v>0</v>
      </c>
      <c r="AN61" s="100">
        <v>117</v>
      </c>
      <c r="AO61" s="100">
        <v>3</v>
      </c>
      <c r="AP61" s="106">
        <v>0</v>
      </c>
      <c r="AQ61" s="106">
        <v>0</v>
      </c>
      <c r="AR61" s="106">
        <v>0</v>
      </c>
      <c r="AS61" s="106">
        <v>0</v>
      </c>
      <c r="AT61" s="106">
        <v>28</v>
      </c>
      <c r="AU61" s="106">
        <v>22</v>
      </c>
      <c r="AV61" s="106">
        <v>0</v>
      </c>
      <c r="AW61" s="106">
        <v>4</v>
      </c>
      <c r="AX61" s="106">
        <v>4</v>
      </c>
      <c r="AY61" s="106">
        <v>0</v>
      </c>
      <c r="AZ61" s="106">
        <v>0</v>
      </c>
      <c r="BA61" s="106">
        <v>0</v>
      </c>
      <c r="BB61" s="106">
        <v>71</v>
      </c>
      <c r="BC61" s="106">
        <v>14</v>
      </c>
      <c r="BD61" s="106">
        <v>0</v>
      </c>
      <c r="BE61" s="106">
        <v>1</v>
      </c>
      <c r="BF61" s="106">
        <v>0</v>
      </c>
      <c r="BG61" s="135">
        <f t="shared" si="12"/>
        <v>1</v>
      </c>
      <c r="BH61" s="135">
        <f t="shared" si="13"/>
        <v>0</v>
      </c>
      <c r="BI61" s="106">
        <v>0</v>
      </c>
      <c r="BJ61" s="106">
        <v>1</v>
      </c>
      <c r="BK61" s="106">
        <v>0</v>
      </c>
      <c r="BL61" s="106">
        <v>0</v>
      </c>
      <c r="BM61" s="106">
        <v>0</v>
      </c>
      <c r="BN61" s="106">
        <v>0</v>
      </c>
      <c r="BO61" s="106">
        <v>0</v>
      </c>
      <c r="BP61" s="106">
        <v>81</v>
      </c>
      <c r="BQ61" s="106">
        <v>43</v>
      </c>
      <c r="BR61" s="106">
        <v>14</v>
      </c>
      <c r="BS61" s="106">
        <v>58</v>
      </c>
      <c r="BT61" s="106">
        <v>4</v>
      </c>
      <c r="BU61" s="106">
        <v>341</v>
      </c>
      <c r="BV61" s="106">
        <v>1063</v>
      </c>
      <c r="BW61" s="106">
        <v>0</v>
      </c>
      <c r="BX61" s="106">
        <v>770</v>
      </c>
      <c r="BY61" s="106">
        <v>44</v>
      </c>
      <c r="BZ61" s="106">
        <v>0</v>
      </c>
      <c r="CA61" s="106">
        <v>526</v>
      </c>
      <c r="CB61" s="106">
        <v>4</v>
      </c>
      <c r="CC61" s="106">
        <v>4</v>
      </c>
      <c r="CD61" s="131">
        <v>0</v>
      </c>
      <c r="CE61" s="131">
        <v>0</v>
      </c>
      <c r="CF61" s="131">
        <v>0</v>
      </c>
      <c r="CG61" s="131">
        <v>54.9</v>
      </c>
      <c r="CH61" s="131">
        <v>7</v>
      </c>
    </row>
    <row r="62" spans="1:86" s="90" customFormat="1" ht="74.25" customHeight="1" x14ac:dyDescent="0.5">
      <c r="A62" s="112">
        <v>4</v>
      </c>
      <c r="B62" s="108" t="s">
        <v>202</v>
      </c>
      <c r="C62" s="114">
        <f t="shared" si="14"/>
        <v>27</v>
      </c>
      <c r="D62" s="105">
        <v>402</v>
      </c>
      <c r="E62" s="105">
        <v>402</v>
      </c>
      <c r="F62" s="114">
        <f t="shared" si="6"/>
        <v>2927.5</v>
      </c>
      <c r="G62" s="114">
        <f t="shared" si="17"/>
        <v>350</v>
      </c>
      <c r="H62" s="105">
        <v>251</v>
      </c>
      <c r="I62" s="105">
        <v>35</v>
      </c>
      <c r="J62" s="105">
        <v>64</v>
      </c>
      <c r="K62" s="105">
        <v>6.5</v>
      </c>
      <c r="L62" s="105">
        <v>0</v>
      </c>
      <c r="M62" s="105">
        <v>53</v>
      </c>
      <c r="N62" s="105">
        <v>162</v>
      </c>
      <c r="O62" s="105">
        <f t="shared" si="34"/>
        <v>550</v>
      </c>
      <c r="P62" s="105">
        <v>530</v>
      </c>
      <c r="Q62" s="105">
        <v>20</v>
      </c>
      <c r="R62" s="105">
        <v>52</v>
      </c>
      <c r="S62" s="105">
        <v>2066.66</v>
      </c>
      <c r="T62" s="105">
        <v>41</v>
      </c>
      <c r="U62" s="105">
        <v>1754</v>
      </c>
      <c r="V62" s="105">
        <v>1754</v>
      </c>
      <c r="W62" s="105">
        <v>0</v>
      </c>
      <c r="X62" s="105">
        <v>1</v>
      </c>
      <c r="Y62" s="105"/>
      <c r="Z62" s="105">
        <v>100</v>
      </c>
      <c r="AA62" s="105">
        <v>383.61355547999995</v>
      </c>
      <c r="AB62" s="105">
        <v>80</v>
      </c>
      <c r="AC62" s="102">
        <v>0</v>
      </c>
      <c r="AD62" s="102">
        <v>9</v>
      </c>
      <c r="AE62" s="102">
        <v>0</v>
      </c>
      <c r="AF62" s="102">
        <v>16</v>
      </c>
      <c r="AG62" s="102">
        <v>2</v>
      </c>
      <c r="AH62" s="101"/>
      <c r="AI62" s="135">
        <f t="shared" si="23"/>
        <v>2025</v>
      </c>
      <c r="AJ62" s="135">
        <f t="shared" si="9"/>
        <v>264</v>
      </c>
      <c r="AK62" s="135">
        <f t="shared" si="10"/>
        <v>78</v>
      </c>
      <c r="AL62" s="135">
        <f t="shared" si="11"/>
        <v>0</v>
      </c>
      <c r="AM62" s="100">
        <v>0</v>
      </c>
      <c r="AN62" s="100">
        <v>53</v>
      </c>
      <c r="AO62" s="100"/>
      <c r="AP62" s="106">
        <v>0</v>
      </c>
      <c r="AQ62" s="106">
        <v>0</v>
      </c>
      <c r="AR62" s="106">
        <v>0</v>
      </c>
      <c r="AS62" s="106">
        <v>0</v>
      </c>
      <c r="AT62" s="106">
        <v>25</v>
      </c>
      <c r="AU62" s="106"/>
      <c r="AV62" s="106">
        <v>0</v>
      </c>
      <c r="AW62" s="106">
        <v>0</v>
      </c>
      <c r="AX62" s="106"/>
      <c r="AY62" s="106">
        <v>0</v>
      </c>
      <c r="AZ62" s="106">
        <v>0</v>
      </c>
      <c r="BA62" s="106">
        <v>0</v>
      </c>
      <c r="BB62" s="106">
        <v>106</v>
      </c>
      <c r="BC62" s="106">
        <v>39</v>
      </c>
      <c r="BD62" s="106">
        <v>0</v>
      </c>
      <c r="BE62" s="106">
        <v>1</v>
      </c>
      <c r="BF62" s="106">
        <v>0</v>
      </c>
      <c r="BG62" s="135">
        <f t="shared" si="12"/>
        <v>2</v>
      </c>
      <c r="BH62" s="135">
        <f t="shared" si="13"/>
        <v>0</v>
      </c>
      <c r="BI62" s="106">
        <v>0</v>
      </c>
      <c r="BJ62" s="106">
        <v>2</v>
      </c>
      <c r="BK62" s="106">
        <v>0</v>
      </c>
      <c r="BL62" s="106">
        <v>0</v>
      </c>
      <c r="BM62" s="106">
        <v>0</v>
      </c>
      <c r="BN62" s="106">
        <v>0</v>
      </c>
      <c r="BO62" s="106">
        <v>0</v>
      </c>
      <c r="BP62" s="106">
        <v>52</v>
      </c>
      <c r="BQ62" s="106">
        <v>18</v>
      </c>
      <c r="BR62" s="106">
        <v>5</v>
      </c>
      <c r="BS62" s="106">
        <v>25</v>
      </c>
      <c r="BT62" s="106">
        <v>5</v>
      </c>
      <c r="BU62" s="106">
        <v>84</v>
      </c>
      <c r="BV62" s="106">
        <v>396</v>
      </c>
      <c r="BW62" s="106">
        <v>0</v>
      </c>
      <c r="BX62" s="106">
        <v>1839</v>
      </c>
      <c r="BY62" s="106">
        <v>202</v>
      </c>
      <c r="BZ62" s="106">
        <v>0</v>
      </c>
      <c r="CA62" s="106">
        <v>919.5</v>
      </c>
      <c r="CB62" s="106">
        <v>0</v>
      </c>
      <c r="CC62" s="106">
        <v>6</v>
      </c>
      <c r="CD62" s="131">
        <v>0</v>
      </c>
      <c r="CE62" s="131">
        <v>0</v>
      </c>
      <c r="CF62" s="131">
        <v>0</v>
      </c>
      <c r="CG62" s="131">
        <v>98.3</v>
      </c>
      <c r="CH62" s="131">
        <v>186</v>
      </c>
    </row>
    <row r="63" spans="1:86" s="91" customFormat="1" ht="74.25" customHeight="1" x14ac:dyDescent="0.5">
      <c r="A63" s="112">
        <v>5</v>
      </c>
      <c r="B63" s="108" t="s">
        <v>203</v>
      </c>
      <c r="C63" s="114">
        <f t="shared" si="14"/>
        <v>39</v>
      </c>
      <c r="D63" s="105">
        <v>4244</v>
      </c>
      <c r="E63" s="105">
        <v>4244</v>
      </c>
      <c r="F63" s="114">
        <f t="shared" si="6"/>
        <v>3402.25</v>
      </c>
      <c r="G63" s="114">
        <f t="shared" si="17"/>
        <v>599</v>
      </c>
      <c r="H63" s="105">
        <v>356</v>
      </c>
      <c r="I63" s="105">
        <v>85</v>
      </c>
      <c r="J63" s="105">
        <v>158</v>
      </c>
      <c r="K63" s="105">
        <v>25.25</v>
      </c>
      <c r="L63" s="105">
        <v>0</v>
      </c>
      <c r="M63" s="105">
        <v>132</v>
      </c>
      <c r="N63" s="105">
        <v>171</v>
      </c>
      <c r="O63" s="105">
        <f t="shared" si="34"/>
        <v>1863</v>
      </c>
      <c r="P63" s="105">
        <v>1793</v>
      </c>
      <c r="Q63" s="105">
        <v>70</v>
      </c>
      <c r="R63" s="105">
        <v>129</v>
      </c>
      <c r="S63" s="105">
        <v>5149.26</v>
      </c>
      <c r="T63" s="105">
        <v>621</v>
      </c>
      <c r="U63" s="105">
        <v>483</v>
      </c>
      <c r="V63" s="105">
        <v>483</v>
      </c>
      <c r="W63" s="105">
        <v>0</v>
      </c>
      <c r="X63" s="105">
        <v>1</v>
      </c>
      <c r="Y63" s="105"/>
      <c r="Z63" s="105">
        <v>100</v>
      </c>
      <c r="AA63" s="105">
        <v>827.26603073000001</v>
      </c>
      <c r="AB63" s="105">
        <v>812</v>
      </c>
      <c r="AC63" s="102">
        <v>0</v>
      </c>
      <c r="AD63" s="102">
        <v>19</v>
      </c>
      <c r="AE63" s="102">
        <v>0</v>
      </c>
      <c r="AF63" s="102">
        <v>20</v>
      </c>
      <c r="AG63" s="102">
        <v>0</v>
      </c>
      <c r="AH63" s="101"/>
      <c r="AI63" s="135">
        <f t="shared" si="23"/>
        <v>862</v>
      </c>
      <c r="AJ63" s="135">
        <f t="shared" si="9"/>
        <v>118</v>
      </c>
      <c r="AK63" s="135">
        <f t="shared" si="10"/>
        <v>139</v>
      </c>
      <c r="AL63" s="135">
        <f t="shared" si="11"/>
        <v>1</v>
      </c>
      <c r="AM63" s="100">
        <v>0</v>
      </c>
      <c r="AN63" s="100">
        <v>81</v>
      </c>
      <c r="AO63" s="100">
        <v>1</v>
      </c>
      <c r="AP63" s="106">
        <v>0</v>
      </c>
      <c r="AQ63" s="106">
        <v>0</v>
      </c>
      <c r="AR63" s="106">
        <v>0</v>
      </c>
      <c r="AS63" s="106">
        <v>0</v>
      </c>
      <c r="AT63" s="106">
        <v>58</v>
      </c>
      <c r="AU63" s="106"/>
      <c r="AV63" s="106">
        <v>0</v>
      </c>
      <c r="AW63" s="106">
        <v>82</v>
      </c>
      <c r="AX63" s="106">
        <v>12</v>
      </c>
      <c r="AY63" s="106">
        <v>0</v>
      </c>
      <c r="AZ63" s="106">
        <v>241</v>
      </c>
      <c r="BA63" s="106">
        <v>0</v>
      </c>
      <c r="BB63" s="106">
        <v>140</v>
      </c>
      <c r="BC63" s="106">
        <v>31</v>
      </c>
      <c r="BD63" s="106">
        <v>0</v>
      </c>
      <c r="BE63" s="106">
        <v>0</v>
      </c>
      <c r="BF63" s="106">
        <v>0</v>
      </c>
      <c r="BG63" s="135">
        <f t="shared" si="12"/>
        <v>15</v>
      </c>
      <c r="BH63" s="135">
        <f t="shared" si="13"/>
        <v>1</v>
      </c>
      <c r="BI63" s="106">
        <v>0</v>
      </c>
      <c r="BJ63" s="106">
        <v>15</v>
      </c>
      <c r="BK63" s="106">
        <v>1</v>
      </c>
      <c r="BL63" s="106">
        <v>0</v>
      </c>
      <c r="BM63" s="106">
        <v>0</v>
      </c>
      <c r="BN63" s="106">
        <v>0</v>
      </c>
      <c r="BO63" s="106">
        <v>0</v>
      </c>
      <c r="BP63" s="106">
        <v>129</v>
      </c>
      <c r="BQ63" s="106">
        <v>59</v>
      </c>
      <c r="BR63" s="106">
        <v>3</v>
      </c>
      <c r="BS63" s="106">
        <v>80</v>
      </c>
      <c r="BT63" s="106">
        <v>12</v>
      </c>
      <c r="BU63" s="106">
        <v>84</v>
      </c>
      <c r="BV63" s="106">
        <v>2059</v>
      </c>
      <c r="BW63" s="106">
        <v>0</v>
      </c>
      <c r="BX63" s="106">
        <v>416</v>
      </c>
      <c r="BY63" s="106">
        <v>2</v>
      </c>
      <c r="BZ63" s="106">
        <v>0</v>
      </c>
      <c r="CA63" s="106">
        <v>208</v>
      </c>
      <c r="CB63" s="106">
        <v>0</v>
      </c>
      <c r="CC63" s="106">
        <v>3</v>
      </c>
      <c r="CD63" s="131">
        <v>0</v>
      </c>
      <c r="CE63" s="131">
        <v>0</v>
      </c>
      <c r="CF63" s="131">
        <v>0</v>
      </c>
      <c r="CG63" s="131">
        <v>297.7</v>
      </c>
      <c r="CH63" s="131">
        <v>29</v>
      </c>
    </row>
    <row r="64" spans="1:86" s="91" customFormat="1" ht="74.25" customHeight="1" x14ac:dyDescent="0.5">
      <c r="A64" s="112">
        <v>6</v>
      </c>
      <c r="B64" s="98" t="s">
        <v>204</v>
      </c>
      <c r="C64" s="114">
        <f t="shared" si="14"/>
        <v>44</v>
      </c>
      <c r="D64" s="105">
        <v>661</v>
      </c>
      <c r="E64" s="105">
        <v>661</v>
      </c>
      <c r="F64" s="114">
        <f t="shared" si="6"/>
        <v>2580.75</v>
      </c>
      <c r="G64" s="114">
        <f t="shared" si="17"/>
        <v>299</v>
      </c>
      <c r="H64" s="105">
        <v>205</v>
      </c>
      <c r="I64" s="105">
        <v>32</v>
      </c>
      <c r="J64" s="105">
        <v>62</v>
      </c>
      <c r="K64" s="105">
        <v>16.75</v>
      </c>
      <c r="L64" s="105">
        <v>0</v>
      </c>
      <c r="M64" s="105">
        <v>56</v>
      </c>
      <c r="N64" s="105">
        <v>104</v>
      </c>
      <c r="O64" s="105">
        <f t="shared" si="34"/>
        <v>672</v>
      </c>
      <c r="P64" s="105">
        <v>652</v>
      </c>
      <c r="Q64" s="105">
        <v>20</v>
      </c>
      <c r="R64" s="105">
        <v>61</v>
      </c>
      <c r="S64" s="105">
        <v>2458.66</v>
      </c>
      <c r="T64" s="105">
        <v>76</v>
      </c>
      <c r="U64" s="105">
        <v>1372</v>
      </c>
      <c r="V64" s="105">
        <v>1372</v>
      </c>
      <c r="W64" s="105">
        <v>0</v>
      </c>
      <c r="X64" s="105">
        <v>1</v>
      </c>
      <c r="Y64" s="105"/>
      <c r="Z64" s="105">
        <v>100</v>
      </c>
      <c r="AA64" s="105">
        <v>322.99643871000001</v>
      </c>
      <c r="AB64" s="105">
        <v>112</v>
      </c>
      <c r="AC64" s="102">
        <v>0</v>
      </c>
      <c r="AD64" s="102">
        <v>14</v>
      </c>
      <c r="AE64" s="102">
        <v>0</v>
      </c>
      <c r="AF64" s="102">
        <v>30</v>
      </c>
      <c r="AG64" s="102">
        <v>0</v>
      </c>
      <c r="AH64" s="101"/>
      <c r="AI64" s="135">
        <f t="shared" si="23"/>
        <v>506</v>
      </c>
      <c r="AJ64" s="135">
        <f t="shared" si="9"/>
        <v>70</v>
      </c>
      <c r="AK64" s="135">
        <f t="shared" si="10"/>
        <v>159</v>
      </c>
      <c r="AL64" s="135">
        <f t="shared" si="11"/>
        <v>2</v>
      </c>
      <c r="AM64" s="100">
        <v>0</v>
      </c>
      <c r="AN64" s="100">
        <v>137</v>
      </c>
      <c r="AO64" s="100">
        <v>2</v>
      </c>
      <c r="AP64" s="106">
        <v>0</v>
      </c>
      <c r="AQ64" s="106">
        <v>0</v>
      </c>
      <c r="AR64" s="106">
        <v>0</v>
      </c>
      <c r="AS64" s="106">
        <v>0</v>
      </c>
      <c r="AT64" s="106">
        <v>22</v>
      </c>
      <c r="AU64" s="106"/>
      <c r="AV64" s="106">
        <v>50</v>
      </c>
      <c r="AW64" s="106">
        <v>50</v>
      </c>
      <c r="AX64" s="106"/>
      <c r="AY64" s="106">
        <v>122</v>
      </c>
      <c r="AZ64" s="106">
        <v>122</v>
      </c>
      <c r="BA64" s="106">
        <v>0</v>
      </c>
      <c r="BB64" s="106">
        <v>82</v>
      </c>
      <c r="BC64" s="106">
        <v>11</v>
      </c>
      <c r="BD64" s="106">
        <v>0</v>
      </c>
      <c r="BE64" s="106">
        <v>2</v>
      </c>
      <c r="BF64" s="106">
        <v>0</v>
      </c>
      <c r="BG64" s="135">
        <f t="shared" si="12"/>
        <v>8</v>
      </c>
      <c r="BH64" s="135">
        <f t="shared" si="13"/>
        <v>0</v>
      </c>
      <c r="BI64" s="106">
        <v>0</v>
      </c>
      <c r="BJ64" s="106">
        <v>8</v>
      </c>
      <c r="BK64" s="106">
        <v>0</v>
      </c>
      <c r="BL64" s="106">
        <v>0</v>
      </c>
      <c r="BM64" s="106">
        <v>0</v>
      </c>
      <c r="BN64" s="106">
        <v>0</v>
      </c>
      <c r="BO64" s="106">
        <v>0</v>
      </c>
      <c r="BP64" s="106">
        <v>61</v>
      </c>
      <c r="BQ64" s="106">
        <v>13</v>
      </c>
      <c r="BR64" s="106"/>
      <c r="BS64" s="106">
        <v>19</v>
      </c>
      <c r="BT64" s="106">
        <v>9</v>
      </c>
      <c r="BU64" s="106"/>
      <c r="BV64" s="106">
        <v>274</v>
      </c>
      <c r="BW64" s="106">
        <v>0</v>
      </c>
      <c r="BX64" s="106">
        <v>284</v>
      </c>
      <c r="BY64" s="106">
        <v>35</v>
      </c>
      <c r="BZ64" s="106">
        <v>0</v>
      </c>
      <c r="CA64" s="106">
        <v>142</v>
      </c>
      <c r="CB64" s="106">
        <v>0</v>
      </c>
      <c r="CC64" s="106">
        <v>4</v>
      </c>
      <c r="CD64" s="131">
        <v>0</v>
      </c>
      <c r="CE64" s="131">
        <v>0</v>
      </c>
      <c r="CF64" s="131">
        <v>0</v>
      </c>
      <c r="CG64" s="131">
        <v>53.4</v>
      </c>
      <c r="CH64" s="131">
        <v>12</v>
      </c>
    </row>
    <row r="65" spans="1:86" s="91" customFormat="1" ht="74.25" customHeight="1" x14ac:dyDescent="0.5">
      <c r="A65" s="112">
        <v>7</v>
      </c>
      <c r="B65" s="108" t="s">
        <v>205</v>
      </c>
      <c r="C65" s="114">
        <f t="shared" si="14"/>
        <v>39</v>
      </c>
      <c r="D65" s="105">
        <v>874</v>
      </c>
      <c r="E65" s="105">
        <v>874</v>
      </c>
      <c r="F65" s="114">
        <f t="shared" si="6"/>
        <v>1787.25</v>
      </c>
      <c r="G65" s="114">
        <f t="shared" si="17"/>
        <v>324</v>
      </c>
      <c r="H65" s="105">
        <v>210</v>
      </c>
      <c r="I65" s="105">
        <v>25</v>
      </c>
      <c r="J65" s="105">
        <v>89</v>
      </c>
      <c r="K65" s="105">
        <v>19.25</v>
      </c>
      <c r="L65" s="105">
        <v>0</v>
      </c>
      <c r="M65" s="105">
        <v>52</v>
      </c>
      <c r="N65" s="105">
        <v>190</v>
      </c>
      <c r="O65" s="105">
        <f t="shared" si="34"/>
        <v>816</v>
      </c>
      <c r="P65" s="105">
        <v>811</v>
      </c>
      <c r="Q65" s="105">
        <v>5</v>
      </c>
      <c r="R65" s="105">
        <v>46</v>
      </c>
      <c r="S65" s="105">
        <v>1851.1799999999998</v>
      </c>
      <c r="T65" s="105">
        <v>71</v>
      </c>
      <c r="U65" s="105">
        <v>340</v>
      </c>
      <c r="V65" s="105">
        <v>340</v>
      </c>
      <c r="W65" s="105">
        <v>0</v>
      </c>
      <c r="X65" s="105">
        <v>1</v>
      </c>
      <c r="Y65" s="105"/>
      <c r="Z65" s="105">
        <v>100</v>
      </c>
      <c r="AA65" s="105">
        <v>201.63984498000002</v>
      </c>
      <c r="AB65" s="105">
        <v>196</v>
      </c>
      <c r="AC65" s="102">
        <v>0</v>
      </c>
      <c r="AD65" s="102">
        <v>3</v>
      </c>
      <c r="AE65" s="102">
        <v>0</v>
      </c>
      <c r="AF65" s="102">
        <v>36</v>
      </c>
      <c r="AG65" s="102">
        <v>0</v>
      </c>
      <c r="AH65" s="101"/>
      <c r="AI65" s="135">
        <f t="shared" si="23"/>
        <v>460</v>
      </c>
      <c r="AJ65" s="135">
        <f t="shared" si="9"/>
        <v>155</v>
      </c>
      <c r="AK65" s="135">
        <f t="shared" si="10"/>
        <v>98</v>
      </c>
      <c r="AL65" s="135">
        <f t="shared" si="11"/>
        <v>19</v>
      </c>
      <c r="AM65" s="100">
        <v>0</v>
      </c>
      <c r="AN65" s="100">
        <v>62</v>
      </c>
      <c r="AO65" s="100">
        <v>6</v>
      </c>
      <c r="AP65" s="106">
        <v>0</v>
      </c>
      <c r="AQ65" s="106">
        <v>0</v>
      </c>
      <c r="AR65" s="106">
        <v>0</v>
      </c>
      <c r="AS65" s="106">
        <v>0</v>
      </c>
      <c r="AT65" s="106">
        <v>36</v>
      </c>
      <c r="AU65" s="106">
        <v>13</v>
      </c>
      <c r="AV65" s="106">
        <v>0</v>
      </c>
      <c r="AW65" s="106">
        <v>0</v>
      </c>
      <c r="AX65" s="106"/>
      <c r="AY65" s="106">
        <v>0</v>
      </c>
      <c r="AZ65" s="106">
        <v>0</v>
      </c>
      <c r="BA65" s="106">
        <v>0</v>
      </c>
      <c r="BB65" s="106">
        <v>99</v>
      </c>
      <c r="BC65" s="106">
        <v>19</v>
      </c>
      <c r="BD65" s="106">
        <v>0</v>
      </c>
      <c r="BE65" s="106">
        <v>0</v>
      </c>
      <c r="BF65" s="106">
        <v>0</v>
      </c>
      <c r="BG65" s="135">
        <f t="shared" si="12"/>
        <v>4</v>
      </c>
      <c r="BH65" s="135">
        <f t="shared" si="13"/>
        <v>1</v>
      </c>
      <c r="BI65" s="106">
        <v>0</v>
      </c>
      <c r="BJ65" s="106">
        <v>4</v>
      </c>
      <c r="BK65" s="106">
        <v>1</v>
      </c>
      <c r="BL65" s="106">
        <v>0</v>
      </c>
      <c r="BM65" s="106">
        <v>0</v>
      </c>
      <c r="BN65" s="106">
        <v>0</v>
      </c>
      <c r="BO65" s="106">
        <v>0</v>
      </c>
      <c r="BP65" s="106">
        <v>46</v>
      </c>
      <c r="BQ65" s="106">
        <v>22</v>
      </c>
      <c r="BR65" s="106"/>
      <c r="BS65" s="106">
        <v>49</v>
      </c>
      <c r="BT65" s="106">
        <v>8</v>
      </c>
      <c r="BU65" s="106"/>
      <c r="BV65" s="106">
        <v>1038</v>
      </c>
      <c r="BW65" s="106">
        <v>0</v>
      </c>
      <c r="BX65" s="106">
        <v>262</v>
      </c>
      <c r="BY65" s="106">
        <v>86</v>
      </c>
      <c r="BZ65" s="106">
        <v>0</v>
      </c>
      <c r="CA65" s="106">
        <v>136</v>
      </c>
      <c r="CB65" s="106">
        <v>0</v>
      </c>
      <c r="CC65" s="106">
        <v>1</v>
      </c>
      <c r="CD65" s="131">
        <v>0</v>
      </c>
      <c r="CE65" s="131">
        <v>0</v>
      </c>
      <c r="CF65" s="131">
        <v>0</v>
      </c>
      <c r="CG65" s="131">
        <v>0</v>
      </c>
      <c r="CH65" s="131">
        <v>0</v>
      </c>
    </row>
    <row r="66" spans="1:86" s="91" customFormat="1" ht="74.25" customHeight="1" x14ac:dyDescent="0.5">
      <c r="A66" s="112">
        <v>8</v>
      </c>
      <c r="B66" s="109" t="s">
        <v>206</v>
      </c>
      <c r="C66" s="114">
        <f t="shared" si="14"/>
        <v>41</v>
      </c>
      <c r="D66" s="105">
        <v>911</v>
      </c>
      <c r="E66" s="105">
        <v>911</v>
      </c>
      <c r="F66" s="114">
        <f t="shared" si="6"/>
        <v>1996.5</v>
      </c>
      <c r="G66" s="114">
        <f t="shared" si="17"/>
        <v>361</v>
      </c>
      <c r="H66" s="105">
        <v>231</v>
      </c>
      <c r="I66" s="105">
        <v>45</v>
      </c>
      <c r="J66" s="105">
        <v>85</v>
      </c>
      <c r="K66" s="105">
        <v>7.5</v>
      </c>
      <c r="L66" s="105">
        <v>0</v>
      </c>
      <c r="M66" s="105">
        <v>94</v>
      </c>
      <c r="N66" s="105">
        <v>137</v>
      </c>
      <c r="O66" s="105">
        <f t="shared" si="34"/>
        <v>642</v>
      </c>
      <c r="P66" s="105">
        <v>617</v>
      </c>
      <c r="Q66" s="105">
        <v>25</v>
      </c>
      <c r="R66" s="105">
        <v>90</v>
      </c>
      <c r="S66" s="105">
        <v>3585.7200000000003</v>
      </c>
      <c r="T66" s="105">
        <v>147</v>
      </c>
      <c r="U66" s="105">
        <v>665</v>
      </c>
      <c r="V66" s="105">
        <v>665</v>
      </c>
      <c r="W66" s="105">
        <v>0</v>
      </c>
      <c r="X66" s="105">
        <v>1</v>
      </c>
      <c r="Y66" s="105"/>
      <c r="Z66" s="105">
        <v>100</v>
      </c>
      <c r="AA66" s="105">
        <v>588.54657339000005</v>
      </c>
      <c r="AB66" s="105">
        <v>176</v>
      </c>
      <c r="AC66" s="99">
        <v>0</v>
      </c>
      <c r="AD66" s="99">
        <v>21</v>
      </c>
      <c r="AE66" s="102">
        <v>0</v>
      </c>
      <c r="AF66" s="102">
        <v>19</v>
      </c>
      <c r="AG66" s="102">
        <v>1</v>
      </c>
      <c r="AH66" s="101"/>
      <c r="AI66" s="135">
        <f t="shared" si="23"/>
        <v>489</v>
      </c>
      <c r="AJ66" s="135">
        <f t="shared" si="9"/>
        <v>219</v>
      </c>
      <c r="AK66" s="135">
        <f t="shared" si="10"/>
        <v>162</v>
      </c>
      <c r="AL66" s="135">
        <f t="shared" si="11"/>
        <v>4</v>
      </c>
      <c r="AM66" s="100">
        <v>0</v>
      </c>
      <c r="AN66" s="100">
        <v>162</v>
      </c>
      <c r="AO66" s="100">
        <v>4</v>
      </c>
      <c r="AP66" s="106">
        <v>0</v>
      </c>
      <c r="AQ66" s="106">
        <v>0</v>
      </c>
      <c r="AR66" s="106">
        <v>0</v>
      </c>
      <c r="AS66" s="106">
        <v>0</v>
      </c>
      <c r="AT66" s="106">
        <v>0</v>
      </c>
      <c r="AU66" s="106"/>
      <c r="AV66" s="106">
        <v>0</v>
      </c>
      <c r="AW66" s="106">
        <v>0</v>
      </c>
      <c r="AX66" s="106"/>
      <c r="AY66" s="106">
        <v>0</v>
      </c>
      <c r="AZ66" s="106">
        <v>0</v>
      </c>
      <c r="BA66" s="106">
        <v>0</v>
      </c>
      <c r="BB66" s="106">
        <v>78</v>
      </c>
      <c r="BC66" s="106">
        <v>4</v>
      </c>
      <c r="BD66" s="106">
        <v>0</v>
      </c>
      <c r="BE66" s="106">
        <v>0</v>
      </c>
      <c r="BF66" s="106">
        <v>0</v>
      </c>
      <c r="BG66" s="135">
        <f t="shared" si="12"/>
        <v>6</v>
      </c>
      <c r="BH66" s="135">
        <f t="shared" si="13"/>
        <v>2</v>
      </c>
      <c r="BI66" s="106">
        <v>0</v>
      </c>
      <c r="BJ66" s="106">
        <v>6</v>
      </c>
      <c r="BK66" s="106">
        <v>2</v>
      </c>
      <c r="BL66" s="106">
        <v>0</v>
      </c>
      <c r="BM66" s="106">
        <v>0</v>
      </c>
      <c r="BN66" s="106">
        <v>0</v>
      </c>
      <c r="BO66" s="106">
        <v>0</v>
      </c>
      <c r="BP66" s="106">
        <v>90</v>
      </c>
      <c r="BQ66" s="106">
        <v>62</v>
      </c>
      <c r="BR66" s="106">
        <v>1</v>
      </c>
      <c r="BS66" s="106">
        <v>18</v>
      </c>
      <c r="BT66" s="106">
        <v>1</v>
      </c>
      <c r="BU66" s="106">
        <v>30</v>
      </c>
      <c r="BV66" s="106">
        <v>392</v>
      </c>
      <c r="BW66" s="106">
        <v>0</v>
      </c>
      <c r="BX66" s="106">
        <v>297</v>
      </c>
      <c r="BY66" s="106">
        <v>146</v>
      </c>
      <c r="BZ66" s="106">
        <v>0</v>
      </c>
      <c r="CA66" s="106">
        <v>297</v>
      </c>
      <c r="CB66" s="106">
        <v>0</v>
      </c>
      <c r="CC66" s="106">
        <v>1</v>
      </c>
      <c r="CD66" s="131">
        <v>0</v>
      </c>
      <c r="CE66" s="131">
        <v>0</v>
      </c>
      <c r="CF66" s="131">
        <v>0</v>
      </c>
      <c r="CG66" s="131">
        <v>0</v>
      </c>
      <c r="CH66" s="131">
        <v>0</v>
      </c>
    </row>
    <row r="67" spans="1:86" s="91" customFormat="1" ht="74.25" customHeight="1" x14ac:dyDescent="0.5">
      <c r="A67" s="112">
        <v>9</v>
      </c>
      <c r="B67" s="98" t="s">
        <v>207</v>
      </c>
      <c r="C67" s="114">
        <f t="shared" si="14"/>
        <v>41</v>
      </c>
      <c r="D67" s="105">
        <v>972</v>
      </c>
      <c r="E67" s="105">
        <v>972</v>
      </c>
      <c r="F67" s="114">
        <f t="shared" si="6"/>
        <v>2586.75</v>
      </c>
      <c r="G67" s="114">
        <f t="shared" si="17"/>
        <v>316</v>
      </c>
      <c r="H67" s="105">
        <v>220</v>
      </c>
      <c r="I67" s="105">
        <v>38</v>
      </c>
      <c r="J67" s="105">
        <v>58</v>
      </c>
      <c r="K67" s="105">
        <v>20.75</v>
      </c>
      <c r="L67" s="105">
        <v>0</v>
      </c>
      <c r="M67" s="105">
        <v>35</v>
      </c>
      <c r="N67" s="105">
        <v>80</v>
      </c>
      <c r="O67" s="105">
        <f t="shared" si="34"/>
        <v>914</v>
      </c>
      <c r="P67" s="105">
        <v>894</v>
      </c>
      <c r="Q67" s="105">
        <v>20</v>
      </c>
      <c r="R67" s="105">
        <v>27</v>
      </c>
      <c r="S67" s="105">
        <v>1060.68</v>
      </c>
      <c r="T67" s="105">
        <v>114</v>
      </c>
      <c r="U67" s="105">
        <v>1194</v>
      </c>
      <c r="V67" s="105">
        <v>1194</v>
      </c>
      <c r="W67" s="105">
        <v>1</v>
      </c>
      <c r="X67" s="105">
        <v>1</v>
      </c>
      <c r="Y67" s="105"/>
      <c r="Z67" s="105">
        <v>100</v>
      </c>
      <c r="AA67" s="105">
        <v>189.20132240999999</v>
      </c>
      <c r="AB67" s="105">
        <v>68</v>
      </c>
      <c r="AC67" s="102">
        <v>0</v>
      </c>
      <c r="AD67" s="102">
        <v>2</v>
      </c>
      <c r="AE67" s="102">
        <v>0</v>
      </c>
      <c r="AF67" s="102">
        <v>34</v>
      </c>
      <c r="AG67" s="102">
        <v>5</v>
      </c>
      <c r="AH67" s="101"/>
      <c r="AI67" s="135">
        <f t="shared" si="23"/>
        <v>415</v>
      </c>
      <c r="AJ67" s="135">
        <f t="shared" si="9"/>
        <v>390</v>
      </c>
      <c r="AK67" s="135">
        <f t="shared" si="10"/>
        <v>49</v>
      </c>
      <c r="AL67" s="135">
        <f t="shared" si="11"/>
        <v>8</v>
      </c>
      <c r="AM67" s="100">
        <v>0</v>
      </c>
      <c r="AN67" s="100">
        <v>20</v>
      </c>
      <c r="AO67" s="100">
        <v>7</v>
      </c>
      <c r="AP67" s="106">
        <v>0</v>
      </c>
      <c r="AQ67" s="106">
        <v>0</v>
      </c>
      <c r="AR67" s="106">
        <v>0</v>
      </c>
      <c r="AS67" s="106">
        <v>0</v>
      </c>
      <c r="AT67" s="106">
        <v>29</v>
      </c>
      <c r="AU67" s="106">
        <v>1</v>
      </c>
      <c r="AV67" s="106">
        <v>0</v>
      </c>
      <c r="AW67" s="106">
        <v>0</v>
      </c>
      <c r="AX67" s="106"/>
      <c r="AY67" s="106">
        <v>0</v>
      </c>
      <c r="AZ67" s="106">
        <v>0</v>
      </c>
      <c r="BA67" s="106">
        <v>0</v>
      </c>
      <c r="BB67" s="106">
        <v>72</v>
      </c>
      <c r="BC67" s="106">
        <v>8</v>
      </c>
      <c r="BD67" s="106">
        <v>0</v>
      </c>
      <c r="BE67" s="106">
        <v>2</v>
      </c>
      <c r="BF67" s="106">
        <v>0</v>
      </c>
      <c r="BG67" s="135">
        <f t="shared" si="12"/>
        <v>6</v>
      </c>
      <c r="BH67" s="135">
        <f t="shared" si="13"/>
        <v>1</v>
      </c>
      <c r="BI67" s="106">
        <v>0</v>
      </c>
      <c r="BJ67" s="106">
        <v>6</v>
      </c>
      <c r="BK67" s="106">
        <v>1</v>
      </c>
      <c r="BL67" s="106">
        <v>0</v>
      </c>
      <c r="BM67" s="106">
        <v>0</v>
      </c>
      <c r="BN67" s="106">
        <v>0</v>
      </c>
      <c r="BO67" s="106">
        <v>0</v>
      </c>
      <c r="BP67" s="106">
        <v>27</v>
      </c>
      <c r="BQ67" s="106">
        <v>41</v>
      </c>
      <c r="BR67" s="106">
        <v>6</v>
      </c>
      <c r="BS67" s="106">
        <v>26</v>
      </c>
      <c r="BT67" s="106">
        <v>4</v>
      </c>
      <c r="BU67" s="106">
        <v>124</v>
      </c>
      <c r="BV67" s="106">
        <v>647</v>
      </c>
      <c r="BW67" s="106">
        <v>0</v>
      </c>
      <c r="BX67" s="106">
        <v>282</v>
      </c>
      <c r="BY67" s="106">
        <v>328</v>
      </c>
      <c r="BZ67" s="106">
        <v>0</v>
      </c>
      <c r="CA67" s="106">
        <v>141</v>
      </c>
      <c r="CB67" s="106">
        <v>1</v>
      </c>
      <c r="CC67" s="106">
        <v>4</v>
      </c>
      <c r="CD67" s="131">
        <v>0</v>
      </c>
      <c r="CE67" s="131">
        <v>0</v>
      </c>
      <c r="CF67" s="131">
        <v>0</v>
      </c>
      <c r="CG67" s="131">
        <v>1</v>
      </c>
      <c r="CH67" s="131">
        <v>1</v>
      </c>
    </row>
    <row r="68" spans="1:86" s="91" customFormat="1" ht="74.25" customHeight="1" x14ac:dyDescent="0.5">
      <c r="A68" s="112">
        <v>10</v>
      </c>
      <c r="B68" s="109" t="s">
        <v>208</v>
      </c>
      <c r="C68" s="114">
        <f t="shared" si="14"/>
        <v>34</v>
      </c>
      <c r="D68" s="105">
        <v>445</v>
      </c>
      <c r="E68" s="105">
        <v>445</v>
      </c>
      <c r="F68" s="114">
        <f t="shared" si="6"/>
        <v>1666.25</v>
      </c>
      <c r="G68" s="114">
        <f t="shared" si="17"/>
        <v>298</v>
      </c>
      <c r="H68" s="105">
        <v>191</v>
      </c>
      <c r="I68" s="105">
        <v>32</v>
      </c>
      <c r="J68" s="105">
        <v>75</v>
      </c>
      <c r="K68" s="105">
        <v>10.25</v>
      </c>
      <c r="L68" s="105">
        <v>0</v>
      </c>
      <c r="M68" s="105">
        <v>51</v>
      </c>
      <c r="N68" s="105">
        <v>183</v>
      </c>
      <c r="O68" s="105">
        <f t="shared" si="34"/>
        <v>617</v>
      </c>
      <c r="P68" s="105">
        <v>597</v>
      </c>
      <c r="Q68" s="105">
        <v>20</v>
      </c>
      <c r="R68" s="105">
        <v>46</v>
      </c>
      <c r="S68" s="105">
        <v>1855.4400000000003</v>
      </c>
      <c r="T68" s="105">
        <v>52</v>
      </c>
      <c r="U68" s="105">
        <v>461</v>
      </c>
      <c r="V68" s="105">
        <v>461</v>
      </c>
      <c r="W68" s="105">
        <v>0</v>
      </c>
      <c r="X68" s="105">
        <v>1</v>
      </c>
      <c r="Y68" s="105"/>
      <c r="Z68" s="105">
        <v>100</v>
      </c>
      <c r="AA68" s="105">
        <v>257.18915161999996</v>
      </c>
      <c r="AB68" s="105">
        <v>24</v>
      </c>
      <c r="AC68" s="102">
        <v>0</v>
      </c>
      <c r="AD68" s="102">
        <v>5</v>
      </c>
      <c r="AE68" s="102">
        <v>0</v>
      </c>
      <c r="AF68" s="102">
        <v>29</v>
      </c>
      <c r="AG68" s="102">
        <v>0</v>
      </c>
      <c r="AH68" s="101"/>
      <c r="AI68" s="135">
        <f t="shared" si="23"/>
        <v>612</v>
      </c>
      <c r="AJ68" s="135">
        <f t="shared" si="9"/>
        <v>259</v>
      </c>
      <c r="AK68" s="135">
        <f t="shared" si="10"/>
        <v>95</v>
      </c>
      <c r="AL68" s="135">
        <f t="shared" si="11"/>
        <v>15</v>
      </c>
      <c r="AM68" s="100">
        <v>0</v>
      </c>
      <c r="AN68" s="100">
        <v>80</v>
      </c>
      <c r="AO68" s="100">
        <v>9</v>
      </c>
      <c r="AP68" s="106">
        <v>0</v>
      </c>
      <c r="AQ68" s="106">
        <v>0</v>
      </c>
      <c r="AR68" s="106">
        <v>0</v>
      </c>
      <c r="AS68" s="106">
        <v>0</v>
      </c>
      <c r="AT68" s="106">
        <v>15</v>
      </c>
      <c r="AU68" s="106">
        <v>6</v>
      </c>
      <c r="AV68" s="106">
        <v>0</v>
      </c>
      <c r="AW68" s="106">
        <v>0</v>
      </c>
      <c r="AX68" s="106"/>
      <c r="AY68" s="106">
        <v>0</v>
      </c>
      <c r="AZ68" s="106">
        <v>0</v>
      </c>
      <c r="BA68" s="106">
        <v>0</v>
      </c>
      <c r="BB68" s="106">
        <v>156</v>
      </c>
      <c r="BC68" s="106">
        <v>54</v>
      </c>
      <c r="BD68" s="106">
        <v>0</v>
      </c>
      <c r="BE68" s="106">
        <v>4</v>
      </c>
      <c r="BF68" s="106">
        <v>0</v>
      </c>
      <c r="BG68" s="135">
        <f t="shared" si="12"/>
        <v>12</v>
      </c>
      <c r="BH68" s="135">
        <f t="shared" si="13"/>
        <v>3</v>
      </c>
      <c r="BI68" s="106">
        <v>2</v>
      </c>
      <c r="BJ68" s="106">
        <v>12</v>
      </c>
      <c r="BK68" s="106">
        <v>3</v>
      </c>
      <c r="BL68" s="106">
        <v>0</v>
      </c>
      <c r="BM68" s="106">
        <v>0</v>
      </c>
      <c r="BN68" s="106">
        <v>0</v>
      </c>
      <c r="BO68" s="106">
        <v>0</v>
      </c>
      <c r="BP68" s="106">
        <v>46</v>
      </c>
      <c r="BQ68" s="106">
        <v>4</v>
      </c>
      <c r="BR68" s="106">
        <v>1</v>
      </c>
      <c r="BS68" s="106">
        <v>14</v>
      </c>
      <c r="BT68" s="106">
        <v>1</v>
      </c>
      <c r="BU68" s="106">
        <v>33</v>
      </c>
      <c r="BV68" s="106">
        <v>375</v>
      </c>
      <c r="BW68" s="106">
        <v>0</v>
      </c>
      <c r="BX68" s="106">
        <v>380</v>
      </c>
      <c r="BY68" s="106">
        <v>182</v>
      </c>
      <c r="BZ68" s="106">
        <v>0</v>
      </c>
      <c r="CA68" s="106">
        <v>298.5</v>
      </c>
      <c r="CB68" s="106">
        <v>0</v>
      </c>
      <c r="CC68" s="106">
        <v>3</v>
      </c>
      <c r="CD68" s="131">
        <v>0</v>
      </c>
      <c r="CE68" s="131">
        <v>0</v>
      </c>
      <c r="CF68" s="131">
        <v>0</v>
      </c>
      <c r="CG68" s="131">
        <v>0</v>
      </c>
      <c r="CH68" s="131">
        <v>0</v>
      </c>
    </row>
    <row r="69" spans="1:86" s="91" customFormat="1" ht="74.25" customHeight="1" x14ac:dyDescent="0.5">
      <c r="A69" s="112">
        <v>11</v>
      </c>
      <c r="B69" s="98" t="s">
        <v>209</v>
      </c>
      <c r="C69" s="114">
        <f t="shared" si="14"/>
        <v>46</v>
      </c>
      <c r="D69" s="105">
        <v>1056</v>
      </c>
      <c r="E69" s="105">
        <v>1056</v>
      </c>
      <c r="F69" s="114">
        <f t="shared" si="6"/>
        <v>2048.25</v>
      </c>
      <c r="G69" s="114">
        <f t="shared" si="17"/>
        <v>411</v>
      </c>
      <c r="H69" s="105">
        <v>274</v>
      </c>
      <c r="I69" s="105">
        <v>47</v>
      </c>
      <c r="J69" s="105">
        <v>90</v>
      </c>
      <c r="K69" s="105">
        <v>19.25</v>
      </c>
      <c r="L69" s="105">
        <v>0</v>
      </c>
      <c r="M69" s="105">
        <v>43</v>
      </c>
      <c r="N69" s="105">
        <v>248</v>
      </c>
      <c r="O69" s="105">
        <f t="shared" si="34"/>
        <v>952</v>
      </c>
      <c r="P69" s="105">
        <v>902</v>
      </c>
      <c r="Q69" s="105">
        <v>50</v>
      </c>
      <c r="R69" s="105">
        <v>41</v>
      </c>
      <c r="S69" s="105">
        <v>1627.24</v>
      </c>
      <c r="T69" s="105">
        <v>109</v>
      </c>
      <c r="U69" s="105">
        <v>334</v>
      </c>
      <c r="V69" s="105">
        <v>334</v>
      </c>
      <c r="W69" s="105">
        <v>1</v>
      </c>
      <c r="X69" s="105">
        <v>1</v>
      </c>
      <c r="Y69" s="105"/>
      <c r="Z69" s="105">
        <v>100</v>
      </c>
      <c r="AA69" s="105">
        <v>349.45698611</v>
      </c>
      <c r="AB69" s="105">
        <v>128</v>
      </c>
      <c r="AC69" s="102">
        <v>0</v>
      </c>
      <c r="AD69" s="102">
        <v>12</v>
      </c>
      <c r="AE69" s="102">
        <v>0</v>
      </c>
      <c r="AF69" s="102">
        <v>34</v>
      </c>
      <c r="AG69" s="102">
        <v>0</v>
      </c>
      <c r="AH69" s="101"/>
      <c r="AI69" s="135">
        <f t="shared" si="23"/>
        <v>471</v>
      </c>
      <c r="AJ69" s="135">
        <f t="shared" si="9"/>
        <v>26</v>
      </c>
      <c r="AK69" s="135">
        <f t="shared" si="10"/>
        <v>93</v>
      </c>
      <c r="AL69" s="135">
        <f t="shared" si="11"/>
        <v>6</v>
      </c>
      <c r="AM69" s="100">
        <v>0</v>
      </c>
      <c r="AN69" s="100">
        <v>61</v>
      </c>
      <c r="AO69" s="100">
        <v>6</v>
      </c>
      <c r="AP69" s="106">
        <v>0</v>
      </c>
      <c r="AQ69" s="106">
        <v>0</v>
      </c>
      <c r="AR69" s="106">
        <v>0</v>
      </c>
      <c r="AS69" s="106">
        <v>32</v>
      </c>
      <c r="AT69" s="106">
        <v>32</v>
      </c>
      <c r="AU69" s="106"/>
      <c r="AV69" s="106">
        <v>0</v>
      </c>
      <c r="AW69" s="106">
        <v>0</v>
      </c>
      <c r="AX69" s="106"/>
      <c r="AY69" s="106">
        <v>0</v>
      </c>
      <c r="AZ69" s="106">
        <v>0</v>
      </c>
      <c r="BA69" s="106">
        <v>0</v>
      </c>
      <c r="BB69" s="106">
        <v>118</v>
      </c>
      <c r="BC69" s="106">
        <v>7</v>
      </c>
      <c r="BD69" s="106">
        <v>0</v>
      </c>
      <c r="BE69" s="106">
        <v>0</v>
      </c>
      <c r="BF69" s="106">
        <v>0</v>
      </c>
      <c r="BG69" s="135">
        <f t="shared" si="12"/>
        <v>20</v>
      </c>
      <c r="BH69" s="135">
        <f t="shared" si="13"/>
        <v>6</v>
      </c>
      <c r="BI69" s="106">
        <v>0</v>
      </c>
      <c r="BJ69" s="106">
        <v>20</v>
      </c>
      <c r="BK69" s="106">
        <v>6</v>
      </c>
      <c r="BL69" s="106">
        <v>0</v>
      </c>
      <c r="BM69" s="106">
        <v>0</v>
      </c>
      <c r="BN69" s="106">
        <v>0</v>
      </c>
      <c r="BO69" s="106">
        <v>0</v>
      </c>
      <c r="BP69" s="106">
        <v>41</v>
      </c>
      <c r="BQ69" s="106">
        <v>7</v>
      </c>
      <c r="BR69" s="106">
        <v>3</v>
      </c>
      <c r="BS69" s="106">
        <v>17</v>
      </c>
      <c r="BT69" s="106">
        <v>0</v>
      </c>
      <c r="BU69" s="106">
        <v>65</v>
      </c>
      <c r="BV69" s="106">
        <v>306.19999999999982</v>
      </c>
      <c r="BW69" s="106">
        <v>0</v>
      </c>
      <c r="BX69" s="106">
        <v>275</v>
      </c>
      <c r="BY69" s="106">
        <v>0</v>
      </c>
      <c r="BZ69" s="106">
        <v>0</v>
      </c>
      <c r="CA69" s="106">
        <v>275</v>
      </c>
      <c r="CB69" s="106">
        <v>0</v>
      </c>
      <c r="CC69" s="106">
        <v>6</v>
      </c>
      <c r="CD69" s="131">
        <v>0</v>
      </c>
      <c r="CE69" s="131">
        <v>0</v>
      </c>
      <c r="CF69" s="131">
        <v>0</v>
      </c>
      <c r="CG69" s="131">
        <v>122.2</v>
      </c>
      <c r="CH69" s="131">
        <v>5</v>
      </c>
    </row>
    <row r="70" spans="1:86" s="91" customFormat="1" ht="74.25" customHeight="1" x14ac:dyDescent="0.5">
      <c r="A70" s="112">
        <v>12</v>
      </c>
      <c r="B70" s="98" t="s">
        <v>210</v>
      </c>
      <c r="C70" s="114">
        <f t="shared" si="14"/>
        <v>34</v>
      </c>
      <c r="D70" s="105">
        <v>485</v>
      </c>
      <c r="E70" s="105">
        <v>485</v>
      </c>
      <c r="F70" s="114">
        <f t="shared" si="6"/>
        <v>1116.25</v>
      </c>
      <c r="G70" s="114">
        <f t="shared" si="17"/>
        <v>182</v>
      </c>
      <c r="H70" s="105">
        <v>121</v>
      </c>
      <c r="I70" s="105">
        <v>26</v>
      </c>
      <c r="J70" s="105">
        <v>35</v>
      </c>
      <c r="K70" s="105">
        <v>7.25</v>
      </c>
      <c r="L70" s="105">
        <v>0</v>
      </c>
      <c r="M70" s="105">
        <v>25</v>
      </c>
      <c r="N70" s="105">
        <v>39</v>
      </c>
      <c r="O70" s="105">
        <f t="shared" si="34"/>
        <v>532</v>
      </c>
      <c r="P70" s="105">
        <v>512</v>
      </c>
      <c r="Q70" s="105">
        <v>20</v>
      </c>
      <c r="R70" s="105">
        <v>20</v>
      </c>
      <c r="S70" s="105">
        <v>807.48</v>
      </c>
      <c r="T70" s="105">
        <v>80</v>
      </c>
      <c r="U70" s="105">
        <v>311</v>
      </c>
      <c r="V70" s="105">
        <v>311</v>
      </c>
      <c r="W70" s="105">
        <v>0</v>
      </c>
      <c r="X70" s="105">
        <v>1</v>
      </c>
      <c r="Y70" s="105"/>
      <c r="Z70" s="105">
        <v>100</v>
      </c>
      <c r="AA70" s="105">
        <v>94.332025759999993</v>
      </c>
      <c r="AB70" s="105">
        <v>64</v>
      </c>
      <c r="AC70" s="102">
        <v>0</v>
      </c>
      <c r="AD70" s="102">
        <v>20</v>
      </c>
      <c r="AE70" s="102">
        <v>0</v>
      </c>
      <c r="AF70" s="102">
        <v>14</v>
      </c>
      <c r="AG70" s="102">
        <v>0</v>
      </c>
      <c r="AH70" s="101"/>
      <c r="AI70" s="135">
        <f t="shared" si="23"/>
        <v>297</v>
      </c>
      <c r="AJ70" s="135">
        <f t="shared" si="9"/>
        <v>112</v>
      </c>
      <c r="AK70" s="135">
        <f t="shared" si="10"/>
        <v>41</v>
      </c>
      <c r="AL70" s="135">
        <f t="shared" si="11"/>
        <v>32</v>
      </c>
      <c r="AM70" s="100">
        <v>0</v>
      </c>
      <c r="AN70" s="100">
        <v>25</v>
      </c>
      <c r="AO70" s="100">
        <v>32</v>
      </c>
      <c r="AP70" s="106">
        <v>0</v>
      </c>
      <c r="AQ70" s="106">
        <v>0</v>
      </c>
      <c r="AR70" s="106">
        <v>0</v>
      </c>
      <c r="AS70" s="106">
        <v>0</v>
      </c>
      <c r="AT70" s="106">
        <v>16</v>
      </c>
      <c r="AU70" s="106"/>
      <c r="AV70" s="106">
        <v>0</v>
      </c>
      <c r="AW70" s="106">
        <v>0</v>
      </c>
      <c r="AX70" s="106"/>
      <c r="AY70" s="106">
        <v>0</v>
      </c>
      <c r="AZ70" s="106">
        <v>0</v>
      </c>
      <c r="BA70" s="106">
        <v>0</v>
      </c>
      <c r="BB70" s="106">
        <v>72</v>
      </c>
      <c r="BC70" s="106">
        <v>5</v>
      </c>
      <c r="BD70" s="106">
        <v>0</v>
      </c>
      <c r="BE70" s="106">
        <v>0</v>
      </c>
      <c r="BF70" s="106">
        <v>0</v>
      </c>
      <c r="BG70" s="135">
        <f t="shared" si="12"/>
        <v>1</v>
      </c>
      <c r="BH70" s="135">
        <f t="shared" si="13"/>
        <v>0</v>
      </c>
      <c r="BI70" s="106">
        <v>0</v>
      </c>
      <c r="BJ70" s="106">
        <v>1</v>
      </c>
      <c r="BK70" s="106">
        <v>0</v>
      </c>
      <c r="BL70" s="106">
        <v>0</v>
      </c>
      <c r="BM70" s="106">
        <v>0</v>
      </c>
      <c r="BN70" s="106">
        <v>0</v>
      </c>
      <c r="BO70" s="106">
        <v>0</v>
      </c>
      <c r="BP70" s="106">
        <v>20</v>
      </c>
      <c r="BQ70" s="106">
        <v>43</v>
      </c>
      <c r="BR70" s="106">
        <v>0</v>
      </c>
      <c r="BS70" s="106">
        <v>2</v>
      </c>
      <c r="BT70" s="106">
        <v>0</v>
      </c>
      <c r="BU70" s="106">
        <v>0</v>
      </c>
      <c r="BV70" s="106">
        <v>60</v>
      </c>
      <c r="BW70" s="106">
        <v>0</v>
      </c>
      <c r="BX70" s="106">
        <v>202</v>
      </c>
      <c r="BY70" s="106">
        <v>32</v>
      </c>
      <c r="BZ70" s="106">
        <v>0</v>
      </c>
      <c r="CA70" s="106">
        <v>153</v>
      </c>
      <c r="CB70" s="106">
        <v>0</v>
      </c>
      <c r="CC70" s="106">
        <v>1</v>
      </c>
      <c r="CD70" s="131">
        <v>0</v>
      </c>
      <c r="CE70" s="131">
        <v>0</v>
      </c>
      <c r="CF70" s="131">
        <v>0</v>
      </c>
      <c r="CG70" s="131">
        <v>598.9</v>
      </c>
      <c r="CH70" s="131">
        <v>39</v>
      </c>
    </row>
    <row r="71" spans="1:86" s="91" customFormat="1" ht="62.25" customHeight="1" x14ac:dyDescent="0.5">
      <c r="A71" s="112">
        <v>13</v>
      </c>
      <c r="B71" s="108" t="s">
        <v>211</v>
      </c>
      <c r="C71" s="114">
        <f t="shared" si="14"/>
        <v>47</v>
      </c>
      <c r="D71" s="105">
        <v>5102</v>
      </c>
      <c r="E71" s="105">
        <v>5102</v>
      </c>
      <c r="F71" s="114">
        <f t="shared" si="6"/>
        <v>4464.5</v>
      </c>
      <c r="G71" s="114">
        <f t="shared" si="17"/>
        <v>688</v>
      </c>
      <c r="H71" s="105">
        <v>295</v>
      </c>
      <c r="I71" s="105">
        <v>135</v>
      </c>
      <c r="J71" s="105">
        <v>258</v>
      </c>
      <c r="K71" s="105">
        <v>70.5</v>
      </c>
      <c r="L71" s="105">
        <v>0</v>
      </c>
      <c r="M71" s="105">
        <v>144</v>
      </c>
      <c r="N71" s="105">
        <v>344</v>
      </c>
      <c r="O71" s="105">
        <f t="shared" si="34"/>
        <v>3082</v>
      </c>
      <c r="P71" s="105">
        <v>2987</v>
      </c>
      <c r="Q71" s="105">
        <v>95</v>
      </c>
      <c r="R71" s="104">
        <v>136</v>
      </c>
      <c r="S71" s="107">
        <v>5446.84</v>
      </c>
      <c r="T71" s="105">
        <v>242</v>
      </c>
      <c r="U71" s="105">
        <v>0</v>
      </c>
      <c r="V71" s="105">
        <v>0</v>
      </c>
      <c r="W71" s="105">
        <v>0</v>
      </c>
      <c r="X71" s="105">
        <v>1</v>
      </c>
      <c r="Y71" s="105"/>
      <c r="Z71" s="105">
        <v>100</v>
      </c>
      <c r="AA71" s="110">
        <v>377.22315423999999</v>
      </c>
      <c r="AB71" s="105">
        <v>1288</v>
      </c>
      <c r="AC71" s="102">
        <v>0</v>
      </c>
      <c r="AD71" s="102">
        <v>11</v>
      </c>
      <c r="AE71" s="102">
        <v>0</v>
      </c>
      <c r="AF71" s="102">
        <v>36</v>
      </c>
      <c r="AG71" s="102">
        <v>0</v>
      </c>
      <c r="AH71" s="101"/>
      <c r="AI71" s="135">
        <f t="shared" si="23"/>
        <v>456</v>
      </c>
      <c r="AJ71" s="135">
        <f t="shared" si="9"/>
        <v>82</v>
      </c>
      <c r="AK71" s="135">
        <f t="shared" si="10"/>
        <v>89</v>
      </c>
      <c r="AL71" s="135">
        <f t="shared" si="11"/>
        <v>19</v>
      </c>
      <c r="AM71" s="100">
        <v>0</v>
      </c>
      <c r="AN71" s="100">
        <v>34</v>
      </c>
      <c r="AO71" s="100">
        <v>7</v>
      </c>
      <c r="AP71" s="106">
        <v>0</v>
      </c>
      <c r="AQ71" s="106">
        <v>0</v>
      </c>
      <c r="AR71" s="106">
        <v>0</v>
      </c>
      <c r="AS71" s="106">
        <v>0</v>
      </c>
      <c r="AT71" s="106">
        <v>55</v>
      </c>
      <c r="AU71" s="106">
        <v>12</v>
      </c>
      <c r="AV71" s="106">
        <v>0</v>
      </c>
      <c r="AW71" s="106">
        <v>3</v>
      </c>
      <c r="AX71" s="106">
        <v>3</v>
      </c>
      <c r="AY71" s="106">
        <v>2183</v>
      </c>
      <c r="AZ71" s="106">
        <v>2205</v>
      </c>
      <c r="BA71" s="106">
        <v>0</v>
      </c>
      <c r="BB71" s="106">
        <v>203</v>
      </c>
      <c r="BC71" s="106">
        <v>6</v>
      </c>
      <c r="BD71" s="106">
        <v>0</v>
      </c>
      <c r="BE71" s="106">
        <v>1</v>
      </c>
      <c r="BF71" s="106">
        <v>0</v>
      </c>
      <c r="BG71" s="135">
        <f t="shared" si="12"/>
        <v>5</v>
      </c>
      <c r="BH71" s="135">
        <f t="shared" si="13"/>
        <v>1</v>
      </c>
      <c r="BI71" s="106">
        <v>1</v>
      </c>
      <c r="BJ71" s="106">
        <v>5</v>
      </c>
      <c r="BK71" s="106">
        <v>1</v>
      </c>
      <c r="BL71" s="106">
        <v>0</v>
      </c>
      <c r="BM71" s="106">
        <v>0</v>
      </c>
      <c r="BN71" s="106">
        <v>0</v>
      </c>
      <c r="BO71" s="106">
        <v>0</v>
      </c>
      <c r="BP71" s="106">
        <v>136</v>
      </c>
      <c r="BQ71" s="106">
        <v>44</v>
      </c>
      <c r="BR71" s="106">
        <v>2</v>
      </c>
      <c r="BS71" s="106">
        <v>108</v>
      </c>
      <c r="BT71" s="106">
        <v>9</v>
      </c>
      <c r="BU71" s="106">
        <v>50</v>
      </c>
      <c r="BV71" s="106">
        <v>3222</v>
      </c>
      <c r="BW71" s="106">
        <v>0</v>
      </c>
      <c r="BX71" s="106">
        <v>0</v>
      </c>
      <c r="BY71" s="106">
        <v>0</v>
      </c>
      <c r="BZ71" s="106">
        <v>0</v>
      </c>
      <c r="CA71" s="106">
        <v>0</v>
      </c>
      <c r="CB71" s="106">
        <v>0</v>
      </c>
      <c r="CC71" s="106">
        <v>2</v>
      </c>
      <c r="CD71" s="131">
        <v>0</v>
      </c>
      <c r="CE71" s="131">
        <v>0</v>
      </c>
      <c r="CF71" s="131">
        <v>0</v>
      </c>
      <c r="CG71" s="131">
        <v>452.8</v>
      </c>
      <c r="CH71" s="131">
        <v>6</v>
      </c>
    </row>
    <row r="72" spans="1:86" s="89" customFormat="1" ht="74.25" customHeight="1" x14ac:dyDescent="0.5">
      <c r="A72" s="335" t="s">
        <v>116</v>
      </c>
      <c r="B72" s="335"/>
      <c r="C72" s="135">
        <f t="shared" si="14"/>
        <v>423</v>
      </c>
      <c r="D72" s="135">
        <v>58575</v>
      </c>
      <c r="E72" s="135">
        <f>SUM(E73:E87)</f>
        <v>58575</v>
      </c>
      <c r="F72" s="135">
        <f t="shared" si="6"/>
        <v>14812</v>
      </c>
      <c r="G72" s="135">
        <f t="shared" si="17"/>
        <v>6223</v>
      </c>
      <c r="H72" s="135">
        <v>4552</v>
      </c>
      <c r="I72" s="135">
        <v>1274</v>
      </c>
      <c r="J72" s="135">
        <f t="shared" ref="J72:Y72" si="35">SUM(J73:J87)</f>
        <v>397</v>
      </c>
      <c r="K72" s="135">
        <f t="shared" si="35"/>
        <v>4</v>
      </c>
      <c r="L72" s="135">
        <f t="shared" si="35"/>
        <v>1.2</v>
      </c>
      <c r="M72" s="135">
        <v>1321</v>
      </c>
      <c r="N72" s="135">
        <f t="shared" si="35"/>
        <v>1414</v>
      </c>
      <c r="O72" s="135">
        <v>2687</v>
      </c>
      <c r="P72" s="135">
        <f t="shared" si="35"/>
        <v>1311</v>
      </c>
      <c r="Q72" s="135">
        <f t="shared" si="35"/>
        <v>1110</v>
      </c>
      <c r="R72" s="135">
        <f t="shared" si="35"/>
        <v>1722</v>
      </c>
      <c r="S72" s="135">
        <f t="shared" si="35"/>
        <v>53831</v>
      </c>
      <c r="T72" s="135">
        <v>1650</v>
      </c>
      <c r="U72" s="135">
        <f t="shared" ref="U72:W72" si="36">SUM(U73:U87)</f>
        <v>1441</v>
      </c>
      <c r="V72" s="135">
        <f t="shared" si="36"/>
        <v>1269.5</v>
      </c>
      <c r="W72" s="135">
        <f t="shared" si="36"/>
        <v>7</v>
      </c>
      <c r="X72" s="135">
        <f t="shared" si="35"/>
        <v>1</v>
      </c>
      <c r="Y72" s="135">
        <f t="shared" si="35"/>
        <v>30</v>
      </c>
      <c r="Z72" s="135">
        <v>615</v>
      </c>
      <c r="AA72" s="135">
        <v>9200</v>
      </c>
      <c r="AB72" s="135">
        <v>925</v>
      </c>
      <c r="AC72" s="135">
        <f>SUM(AC73:AC87)</f>
        <v>0</v>
      </c>
      <c r="AD72" s="135">
        <f>SUM(AD73:AD87)</f>
        <v>158</v>
      </c>
      <c r="AE72" s="135">
        <f t="shared" ref="AE72:AH72" si="37">SUM(AE73:AE87)</f>
        <v>0</v>
      </c>
      <c r="AF72" s="135">
        <f t="shared" si="37"/>
        <v>181</v>
      </c>
      <c r="AG72" s="135">
        <f t="shared" si="37"/>
        <v>84</v>
      </c>
      <c r="AH72" s="135">
        <f t="shared" si="37"/>
        <v>0</v>
      </c>
      <c r="AI72" s="135">
        <f t="shared" si="23"/>
        <v>10640</v>
      </c>
      <c r="AJ72" s="135">
        <f t="shared" si="9"/>
        <v>8474</v>
      </c>
      <c r="AK72" s="135">
        <f t="shared" si="10"/>
        <v>6323</v>
      </c>
      <c r="AL72" s="135">
        <f t="shared" si="11"/>
        <v>1349</v>
      </c>
      <c r="AM72" s="135">
        <f>SUM(AM73:AM87)</f>
        <v>0</v>
      </c>
      <c r="AN72" s="135">
        <f t="shared" ref="AN72" si="38">SUM(AN73:AN87)</f>
        <v>2182</v>
      </c>
      <c r="AO72" s="135">
        <f>SUM(AO73:AO87)</f>
        <v>1185</v>
      </c>
      <c r="AP72" s="135">
        <f>SUM(AP73:AP87)</f>
        <v>0</v>
      </c>
      <c r="AQ72" s="135">
        <f t="shared" ref="AQ72" si="39">SUM(AQ73:AQ87)</f>
        <v>3633</v>
      </c>
      <c r="AR72" s="135">
        <f t="shared" ref="AR72" si="40">SUM(AR73:AR87)</f>
        <v>164</v>
      </c>
      <c r="AS72" s="135">
        <f>SUM(AS73:AS87)</f>
        <v>0</v>
      </c>
      <c r="AT72" s="135">
        <f>SUM(AT73:AT87)</f>
        <v>508</v>
      </c>
      <c r="AU72" s="135">
        <f t="shared" ref="AU72:AW72" si="41">SUM(AU73:AU87)</f>
        <v>0</v>
      </c>
      <c r="AV72" s="135">
        <f t="shared" si="41"/>
        <v>0</v>
      </c>
      <c r="AW72" s="135">
        <f t="shared" si="41"/>
        <v>5</v>
      </c>
      <c r="AX72" s="135">
        <f t="shared" ref="AX72" si="42">SUM(AX73:AX87)</f>
        <v>0</v>
      </c>
      <c r="AY72" s="135">
        <f t="shared" ref="AY72" si="43">SUM(AY73:AY87)</f>
        <v>0</v>
      </c>
      <c r="AZ72" s="135">
        <f t="shared" ref="AZ72" si="44">SUM(AZ73:AZ87)</f>
        <v>1.2</v>
      </c>
      <c r="BA72" s="135">
        <f t="shared" ref="BA72" si="45">SUM(BA73:BA87)</f>
        <v>0</v>
      </c>
      <c r="BB72" s="135">
        <f t="shared" ref="BB72" si="46">SUM(BB73:BB87)</f>
        <v>1602</v>
      </c>
      <c r="BC72" s="135">
        <f t="shared" ref="BC72" si="47">SUM(BC73:BC87)</f>
        <v>1602</v>
      </c>
      <c r="BD72" s="135">
        <f t="shared" ref="BD72" si="48">SUM(BD73:BD87)</f>
        <v>0</v>
      </c>
      <c r="BE72" s="135">
        <f t="shared" ref="BE72" si="49">SUM(BE73:BE87)</f>
        <v>79</v>
      </c>
      <c r="BF72" s="135">
        <f t="shared" ref="BF72" si="50">SUM(BF73:BF87)</f>
        <v>0</v>
      </c>
      <c r="BG72" s="135">
        <f t="shared" si="12"/>
        <v>2421</v>
      </c>
      <c r="BH72" s="135">
        <f t="shared" si="13"/>
        <v>1352</v>
      </c>
      <c r="BI72" s="135">
        <f t="shared" ref="BI72" si="51">SUM(BI73:BI87)</f>
        <v>0</v>
      </c>
      <c r="BJ72" s="135">
        <f t="shared" ref="BJ72" si="52">SUM(BJ73:BJ87)</f>
        <v>1311</v>
      </c>
      <c r="BK72" s="135">
        <f t="shared" ref="BK72" si="53">SUM(BK73:BK87)</f>
        <v>879</v>
      </c>
      <c r="BL72" s="135">
        <f t="shared" ref="BL72" si="54">SUM(BL73:BL87)</f>
        <v>0</v>
      </c>
      <c r="BM72" s="135">
        <f t="shared" ref="BM72" si="55">SUM(BM73:BM87)</f>
        <v>1110</v>
      </c>
      <c r="BN72" s="135">
        <f t="shared" ref="BN72" si="56">SUM(BN73:BN87)</f>
        <v>473</v>
      </c>
      <c r="BO72" s="135">
        <f t="shared" ref="BO72" si="57">SUM(BO73:BO87)</f>
        <v>0</v>
      </c>
      <c r="BP72" s="135">
        <f t="shared" ref="BP72" si="58">SUM(BP73:BP87)</f>
        <v>954</v>
      </c>
      <c r="BQ72" s="135">
        <f t="shared" ref="BQ72" si="59">SUM(BQ73:BQ87)</f>
        <v>466</v>
      </c>
      <c r="BR72" s="135">
        <f t="shared" ref="BR72" si="60">SUM(BR73:BR87)</f>
        <v>0</v>
      </c>
      <c r="BS72" s="135">
        <f t="shared" ref="BS72" si="61">SUM(BS73:BS87)</f>
        <v>810</v>
      </c>
      <c r="BT72" s="135">
        <f t="shared" ref="BT72" si="62">SUM(BT73:BT87)</f>
        <v>0</v>
      </c>
      <c r="BU72" s="135">
        <f t="shared" ref="BU72" si="63">SUM(BU73:BU87)</f>
        <v>0</v>
      </c>
      <c r="BV72" s="135">
        <f t="shared" ref="BV72" si="64">SUM(BV73:BV87)</f>
        <v>24657</v>
      </c>
      <c r="BW72" s="135">
        <f t="shared" ref="BW72" si="65">SUM(BW73:BW87)</f>
        <v>0</v>
      </c>
      <c r="BX72" s="135">
        <f t="shared" ref="BX72" si="66">SUM(BX73:BX87)</f>
        <v>4769</v>
      </c>
      <c r="BY72" s="135">
        <f t="shared" ref="BY72" si="67">SUM(BY73:BY87)</f>
        <v>3705</v>
      </c>
      <c r="BZ72" s="135">
        <f t="shared" ref="BZ72" si="68">SUM(BZ73:BZ87)</f>
        <v>0</v>
      </c>
      <c r="CA72" s="135">
        <f t="shared" ref="CA72" si="69">SUM(CA73:CA87)</f>
        <v>3786.7000000000003</v>
      </c>
      <c r="CB72" s="135">
        <f t="shared" ref="CB72" si="70">SUM(CB73:CB87)</f>
        <v>0</v>
      </c>
      <c r="CC72" s="135">
        <f t="shared" ref="CC72" si="71">SUM(CC73:CC87)</f>
        <v>12</v>
      </c>
      <c r="CD72" s="135">
        <f t="shared" ref="CD72" si="72">SUM(CD73:CD87)</f>
        <v>1</v>
      </c>
      <c r="CE72" s="135">
        <f t="shared" ref="CE72" si="73">SUM(CE73:CE87)</f>
        <v>30</v>
      </c>
      <c r="CF72" s="135">
        <f t="shared" ref="CF72" si="74">SUM(CF73:CF87)</f>
        <v>599</v>
      </c>
      <c r="CG72" s="135">
        <f t="shared" ref="CG72" si="75">SUM(CG73:CG87)</f>
        <v>35.21</v>
      </c>
      <c r="CH72" s="135">
        <f t="shared" ref="CH72" si="76">SUM(CH73:CH87)</f>
        <v>4</v>
      </c>
    </row>
    <row r="73" spans="1:86" s="90" customFormat="1" ht="74.25" customHeight="1" x14ac:dyDescent="0.5">
      <c r="A73" s="112">
        <v>1</v>
      </c>
      <c r="B73" s="111" t="s">
        <v>212</v>
      </c>
      <c r="C73" s="114">
        <f t="shared" si="14"/>
        <v>29</v>
      </c>
      <c r="D73" s="105">
        <v>3892</v>
      </c>
      <c r="E73" s="105">
        <v>3892</v>
      </c>
      <c r="F73" s="114">
        <f t="shared" si="6"/>
        <v>964</v>
      </c>
      <c r="G73" s="114">
        <f t="shared" si="17"/>
        <v>478</v>
      </c>
      <c r="H73" s="105">
        <v>383</v>
      </c>
      <c r="I73" s="105">
        <v>75</v>
      </c>
      <c r="J73" s="105">
        <v>20</v>
      </c>
      <c r="K73" s="105">
        <v>4</v>
      </c>
      <c r="L73" s="105">
        <v>1.2</v>
      </c>
      <c r="M73" s="105">
        <v>98</v>
      </c>
      <c r="N73" s="105">
        <v>93</v>
      </c>
      <c r="O73" s="105">
        <v>157</v>
      </c>
      <c r="P73" s="105">
        <v>93</v>
      </c>
      <c r="Q73" s="105">
        <v>64</v>
      </c>
      <c r="R73" s="105">
        <v>34</v>
      </c>
      <c r="S73" s="105">
        <v>2385</v>
      </c>
      <c r="T73" s="105">
        <v>34</v>
      </c>
      <c r="U73" s="105">
        <v>100</v>
      </c>
      <c r="V73" s="105">
        <v>100</v>
      </c>
      <c r="W73" s="105">
        <v>4</v>
      </c>
      <c r="X73" s="105">
        <v>0</v>
      </c>
      <c r="Y73" s="105">
        <v>0</v>
      </c>
      <c r="Z73" s="105">
        <v>0</v>
      </c>
      <c r="AA73" s="105">
        <v>619</v>
      </c>
      <c r="AB73" s="105">
        <v>50</v>
      </c>
      <c r="AC73" s="102">
        <v>0</v>
      </c>
      <c r="AD73" s="102">
        <v>13</v>
      </c>
      <c r="AE73" s="102">
        <v>0</v>
      </c>
      <c r="AF73" s="102">
        <v>13</v>
      </c>
      <c r="AG73" s="102">
        <v>3</v>
      </c>
      <c r="AH73" s="101"/>
      <c r="AI73" s="135">
        <f t="shared" si="23"/>
        <v>700</v>
      </c>
      <c r="AJ73" s="135">
        <f t="shared" si="9"/>
        <v>717</v>
      </c>
      <c r="AK73" s="135">
        <f t="shared" si="10"/>
        <v>726</v>
      </c>
      <c r="AL73" s="135">
        <f t="shared" si="11"/>
        <v>187</v>
      </c>
      <c r="AM73" s="100">
        <v>0</v>
      </c>
      <c r="AN73" s="100">
        <v>283</v>
      </c>
      <c r="AO73" s="100">
        <v>182</v>
      </c>
      <c r="AP73" s="106">
        <v>0</v>
      </c>
      <c r="AQ73" s="115">
        <v>401</v>
      </c>
      <c r="AR73" s="115">
        <v>5</v>
      </c>
      <c r="AS73" s="106">
        <v>0</v>
      </c>
      <c r="AT73" s="106">
        <v>42</v>
      </c>
      <c r="AU73" s="106">
        <v>0</v>
      </c>
      <c r="AV73" s="106">
        <v>0</v>
      </c>
      <c r="AW73" s="106">
        <v>5</v>
      </c>
      <c r="AX73" s="106">
        <v>0</v>
      </c>
      <c r="AY73" s="106">
        <v>0</v>
      </c>
      <c r="AZ73" s="106">
        <v>1.2</v>
      </c>
      <c r="BA73" s="106">
        <v>0</v>
      </c>
      <c r="BB73" s="106">
        <v>251</v>
      </c>
      <c r="BC73" s="106">
        <v>251</v>
      </c>
      <c r="BD73" s="106">
        <v>0</v>
      </c>
      <c r="BE73" s="106">
        <v>6</v>
      </c>
      <c r="BF73" s="106">
        <v>0</v>
      </c>
      <c r="BG73" s="135">
        <f t="shared" si="12"/>
        <v>157</v>
      </c>
      <c r="BH73" s="135">
        <f t="shared" si="13"/>
        <v>131</v>
      </c>
      <c r="BI73" s="106">
        <v>0</v>
      </c>
      <c r="BJ73" s="106">
        <v>93</v>
      </c>
      <c r="BK73" s="106">
        <v>82</v>
      </c>
      <c r="BL73" s="106">
        <v>0</v>
      </c>
      <c r="BM73" s="106">
        <v>64</v>
      </c>
      <c r="BN73" s="106">
        <v>49</v>
      </c>
      <c r="BO73" s="106">
        <v>0</v>
      </c>
      <c r="BP73" s="106">
        <v>153</v>
      </c>
      <c r="BQ73" s="106">
        <v>35</v>
      </c>
      <c r="BR73" s="106">
        <v>0</v>
      </c>
      <c r="BS73" s="106">
        <v>15</v>
      </c>
      <c r="BT73" s="106">
        <v>0</v>
      </c>
      <c r="BU73" s="106">
        <v>0</v>
      </c>
      <c r="BV73" s="106">
        <v>298.89999999999998</v>
      </c>
      <c r="BW73" s="106">
        <v>0</v>
      </c>
      <c r="BX73" s="106">
        <v>113</v>
      </c>
      <c r="BY73" s="106">
        <v>113</v>
      </c>
      <c r="BZ73" s="106">
        <v>0</v>
      </c>
      <c r="CA73" s="106">
        <v>49</v>
      </c>
      <c r="CB73" s="106">
        <v>0</v>
      </c>
      <c r="CC73" s="106">
        <v>1</v>
      </c>
      <c r="CD73" s="131">
        <v>0</v>
      </c>
      <c r="CE73" s="131">
        <v>0</v>
      </c>
      <c r="CF73" s="131">
        <v>0</v>
      </c>
      <c r="CG73" s="131">
        <v>0</v>
      </c>
      <c r="CH73" s="131">
        <v>0</v>
      </c>
    </row>
    <row r="74" spans="1:86" s="90" customFormat="1" ht="74.25" customHeight="1" x14ac:dyDescent="0.5">
      <c r="A74" s="112">
        <v>2</v>
      </c>
      <c r="B74" s="98" t="s">
        <v>213</v>
      </c>
      <c r="C74" s="114">
        <f t="shared" ref="C74:C137" si="77">+AD74+AE74+AF74+AG74</f>
        <v>32</v>
      </c>
      <c r="D74" s="105">
        <v>1857</v>
      </c>
      <c r="E74" s="105">
        <v>1857</v>
      </c>
      <c r="F74" s="114">
        <f t="shared" ref="F74:F137" si="78">+G74+K74+N74+O74+M74+R74+U74</f>
        <v>700</v>
      </c>
      <c r="G74" s="114">
        <f t="shared" si="17"/>
        <v>267</v>
      </c>
      <c r="H74" s="105">
        <v>166</v>
      </c>
      <c r="I74" s="105">
        <v>83</v>
      </c>
      <c r="J74" s="105">
        <v>18</v>
      </c>
      <c r="K74" s="105">
        <v>0</v>
      </c>
      <c r="L74" s="105">
        <v>0</v>
      </c>
      <c r="M74" s="105">
        <v>98</v>
      </c>
      <c r="N74" s="105">
        <v>85</v>
      </c>
      <c r="O74" s="105">
        <v>165</v>
      </c>
      <c r="P74" s="105">
        <v>38</v>
      </c>
      <c r="Q74" s="105">
        <v>43</v>
      </c>
      <c r="R74" s="105">
        <v>85</v>
      </c>
      <c r="S74" s="105">
        <v>2100</v>
      </c>
      <c r="T74" s="105">
        <v>85</v>
      </c>
      <c r="U74" s="105">
        <v>0</v>
      </c>
      <c r="V74" s="105">
        <v>0</v>
      </c>
      <c r="W74" s="105">
        <v>1</v>
      </c>
      <c r="X74" s="105">
        <v>0</v>
      </c>
      <c r="Y74" s="105">
        <v>0</v>
      </c>
      <c r="Z74" s="105">
        <v>0</v>
      </c>
      <c r="AA74" s="105">
        <v>485.85</v>
      </c>
      <c r="AB74" s="105">
        <v>50</v>
      </c>
      <c r="AC74" s="102">
        <v>0</v>
      </c>
      <c r="AD74" s="102">
        <v>10</v>
      </c>
      <c r="AE74" s="102">
        <v>0</v>
      </c>
      <c r="AF74" s="102">
        <v>15</v>
      </c>
      <c r="AG74" s="102">
        <v>7</v>
      </c>
      <c r="AH74" s="101"/>
      <c r="AI74" s="135">
        <f t="shared" si="23"/>
        <v>543</v>
      </c>
      <c r="AJ74" s="135">
        <f t="shared" ref="AJ74:AJ137" si="79">SUM(AX74,BC74,BH74,BQ74,BT74,BY74,BF74+AL74)</f>
        <v>465</v>
      </c>
      <c r="AK74" s="135">
        <f t="shared" ref="AK74:AK137" si="80">SUM(AN74,AQ74,AT74)</f>
        <v>342</v>
      </c>
      <c r="AL74" s="135">
        <f t="shared" ref="AL74:AL137" si="81">SUM(AO74,AR74,AU74)</f>
        <v>41</v>
      </c>
      <c r="AM74" s="100">
        <v>0</v>
      </c>
      <c r="AN74" s="100">
        <v>114</v>
      </c>
      <c r="AO74" s="100">
        <v>27</v>
      </c>
      <c r="AP74" s="106">
        <v>0</v>
      </c>
      <c r="AQ74" s="115">
        <v>199</v>
      </c>
      <c r="AR74" s="115">
        <v>14</v>
      </c>
      <c r="AS74" s="106">
        <v>0</v>
      </c>
      <c r="AT74" s="106">
        <v>29</v>
      </c>
      <c r="AU74" s="106">
        <v>0</v>
      </c>
      <c r="AV74" s="106">
        <v>0</v>
      </c>
      <c r="AW74" s="106">
        <v>0</v>
      </c>
      <c r="AX74" s="106">
        <v>0</v>
      </c>
      <c r="AY74" s="106">
        <v>0</v>
      </c>
      <c r="AZ74" s="106">
        <v>0</v>
      </c>
      <c r="BA74" s="106">
        <v>0</v>
      </c>
      <c r="BB74" s="106">
        <v>84</v>
      </c>
      <c r="BC74" s="106">
        <v>84</v>
      </c>
      <c r="BD74" s="106">
        <v>0</v>
      </c>
      <c r="BE74" s="106">
        <v>5</v>
      </c>
      <c r="BF74" s="106">
        <v>0</v>
      </c>
      <c r="BG74" s="135">
        <f t="shared" ref="BG74:BG137" si="82">SUM(BJ74,BM74)</f>
        <v>81</v>
      </c>
      <c r="BH74" s="135">
        <f t="shared" ref="BH74:BH137" si="83">SUM(BK74,BN74)</f>
        <v>48</v>
      </c>
      <c r="BI74" s="106">
        <v>0</v>
      </c>
      <c r="BJ74" s="106">
        <v>38</v>
      </c>
      <c r="BK74" s="106">
        <v>28</v>
      </c>
      <c r="BL74" s="106">
        <v>0</v>
      </c>
      <c r="BM74" s="106">
        <v>43</v>
      </c>
      <c r="BN74" s="106">
        <v>20</v>
      </c>
      <c r="BO74" s="106">
        <v>0</v>
      </c>
      <c r="BP74" s="106">
        <v>30</v>
      </c>
      <c r="BQ74" s="106">
        <v>18</v>
      </c>
      <c r="BR74" s="106">
        <v>0</v>
      </c>
      <c r="BS74" s="106">
        <v>28</v>
      </c>
      <c r="BT74" s="106">
        <v>0</v>
      </c>
      <c r="BU74" s="106">
        <v>0</v>
      </c>
      <c r="BV74" s="106">
        <v>776.5</v>
      </c>
      <c r="BW74" s="106">
        <v>0</v>
      </c>
      <c r="BX74" s="106">
        <v>315</v>
      </c>
      <c r="BY74" s="106">
        <v>274</v>
      </c>
      <c r="BZ74" s="106">
        <v>0</v>
      </c>
      <c r="CA74" s="106">
        <v>114.79999999999998</v>
      </c>
      <c r="CB74" s="106">
        <v>0</v>
      </c>
      <c r="CC74" s="106">
        <v>1</v>
      </c>
      <c r="CD74" s="131">
        <v>0</v>
      </c>
      <c r="CE74" s="131">
        <v>0</v>
      </c>
      <c r="CF74" s="131">
        <v>0</v>
      </c>
      <c r="CG74" s="131">
        <v>0</v>
      </c>
      <c r="CH74" s="131">
        <v>0</v>
      </c>
    </row>
    <row r="75" spans="1:86" s="90" customFormat="1" ht="74.25" customHeight="1" x14ac:dyDescent="0.5">
      <c r="A75" s="112">
        <v>3</v>
      </c>
      <c r="B75" s="108" t="s">
        <v>214</v>
      </c>
      <c r="C75" s="114">
        <f t="shared" si="77"/>
        <v>19</v>
      </c>
      <c r="D75" s="105">
        <v>5044</v>
      </c>
      <c r="E75" s="105">
        <v>5044</v>
      </c>
      <c r="F75" s="114">
        <f t="shared" si="78"/>
        <v>974</v>
      </c>
      <c r="G75" s="114">
        <f t="shared" si="17"/>
        <v>256</v>
      </c>
      <c r="H75" s="105">
        <v>155</v>
      </c>
      <c r="I75" s="105">
        <v>75</v>
      </c>
      <c r="J75" s="105">
        <v>26</v>
      </c>
      <c r="K75" s="105">
        <v>0</v>
      </c>
      <c r="L75" s="105">
        <v>0</v>
      </c>
      <c r="M75" s="105">
        <v>96</v>
      </c>
      <c r="N75" s="105">
        <v>93</v>
      </c>
      <c r="O75" s="105">
        <v>286</v>
      </c>
      <c r="P75" s="105">
        <v>212</v>
      </c>
      <c r="Q75" s="105">
        <v>74</v>
      </c>
      <c r="R75" s="105">
        <v>2</v>
      </c>
      <c r="S75" s="105">
        <v>60</v>
      </c>
      <c r="T75" s="105">
        <v>2</v>
      </c>
      <c r="U75" s="105">
        <v>241</v>
      </c>
      <c r="V75" s="105">
        <v>120.5</v>
      </c>
      <c r="W75" s="105">
        <v>0</v>
      </c>
      <c r="X75" s="105">
        <v>0</v>
      </c>
      <c r="Y75" s="105">
        <v>0</v>
      </c>
      <c r="Z75" s="105">
        <v>0</v>
      </c>
      <c r="AA75" s="105">
        <v>871</v>
      </c>
      <c r="AB75" s="105">
        <v>50</v>
      </c>
      <c r="AC75" s="102">
        <v>0</v>
      </c>
      <c r="AD75" s="102">
        <v>12</v>
      </c>
      <c r="AE75" s="102">
        <v>0</v>
      </c>
      <c r="AF75" s="102">
        <v>3</v>
      </c>
      <c r="AG75" s="102">
        <v>4</v>
      </c>
      <c r="AH75" s="101"/>
      <c r="AI75" s="135">
        <f t="shared" si="23"/>
        <v>997</v>
      </c>
      <c r="AJ75" s="135">
        <f t="shared" si="79"/>
        <v>566</v>
      </c>
      <c r="AK75" s="135">
        <f t="shared" si="80"/>
        <v>263</v>
      </c>
      <c r="AL75" s="135">
        <f t="shared" si="81"/>
        <v>39</v>
      </c>
      <c r="AM75" s="100">
        <v>0</v>
      </c>
      <c r="AN75" s="100">
        <v>55</v>
      </c>
      <c r="AO75" s="100">
        <v>27</v>
      </c>
      <c r="AP75" s="106">
        <v>0</v>
      </c>
      <c r="AQ75" s="115">
        <v>194</v>
      </c>
      <c r="AR75" s="115">
        <v>12</v>
      </c>
      <c r="AS75" s="106">
        <v>0</v>
      </c>
      <c r="AT75" s="106">
        <v>14</v>
      </c>
      <c r="AU75" s="106">
        <v>0</v>
      </c>
      <c r="AV75" s="106">
        <v>0</v>
      </c>
      <c r="AW75" s="106">
        <v>0</v>
      </c>
      <c r="AX75" s="106">
        <v>0</v>
      </c>
      <c r="AY75" s="106">
        <v>0</v>
      </c>
      <c r="AZ75" s="106">
        <v>0</v>
      </c>
      <c r="BA75" s="106">
        <v>0</v>
      </c>
      <c r="BB75" s="106">
        <v>67</v>
      </c>
      <c r="BC75" s="106">
        <v>67</v>
      </c>
      <c r="BD75" s="106">
        <v>0</v>
      </c>
      <c r="BE75" s="106">
        <v>3</v>
      </c>
      <c r="BF75" s="106">
        <v>0</v>
      </c>
      <c r="BG75" s="135">
        <f t="shared" si="82"/>
        <v>286</v>
      </c>
      <c r="BH75" s="135">
        <f t="shared" si="83"/>
        <v>31</v>
      </c>
      <c r="BI75" s="106">
        <v>0</v>
      </c>
      <c r="BJ75" s="106">
        <v>212</v>
      </c>
      <c r="BK75" s="106">
        <v>20</v>
      </c>
      <c r="BL75" s="106">
        <v>0</v>
      </c>
      <c r="BM75" s="106">
        <v>74</v>
      </c>
      <c r="BN75" s="106">
        <v>11</v>
      </c>
      <c r="BO75" s="106">
        <v>0</v>
      </c>
      <c r="BP75" s="106">
        <v>65</v>
      </c>
      <c r="BQ75" s="106">
        <v>59</v>
      </c>
      <c r="BR75" s="106">
        <v>0</v>
      </c>
      <c r="BS75" s="106">
        <v>75</v>
      </c>
      <c r="BT75" s="106">
        <v>0</v>
      </c>
      <c r="BU75" s="106">
        <v>0</v>
      </c>
      <c r="BV75" s="106">
        <v>2203</v>
      </c>
      <c r="BW75" s="106">
        <v>0</v>
      </c>
      <c r="BX75" s="106">
        <v>501</v>
      </c>
      <c r="BY75" s="106">
        <v>370</v>
      </c>
      <c r="BZ75" s="106">
        <v>0</v>
      </c>
      <c r="CA75" s="106">
        <v>266.40000000000003</v>
      </c>
      <c r="CB75" s="106">
        <v>0</v>
      </c>
      <c r="CC75" s="106">
        <v>2</v>
      </c>
      <c r="CD75" s="131">
        <v>0</v>
      </c>
      <c r="CE75" s="131">
        <v>0</v>
      </c>
      <c r="CF75" s="131">
        <v>0</v>
      </c>
      <c r="CG75" s="131">
        <v>0</v>
      </c>
      <c r="CH75" s="131">
        <v>0</v>
      </c>
    </row>
    <row r="76" spans="1:86" s="90" customFormat="1" ht="74.25" customHeight="1" x14ac:dyDescent="0.5">
      <c r="A76" s="112">
        <v>4</v>
      </c>
      <c r="B76" s="108" t="s">
        <v>215</v>
      </c>
      <c r="C76" s="114">
        <f t="shared" si="77"/>
        <v>26</v>
      </c>
      <c r="D76" s="105">
        <v>3620</v>
      </c>
      <c r="E76" s="105">
        <v>3620</v>
      </c>
      <c r="F76" s="114">
        <f t="shared" si="78"/>
        <v>822</v>
      </c>
      <c r="G76" s="114">
        <f t="shared" si="17"/>
        <v>284</v>
      </c>
      <c r="H76" s="105">
        <v>156</v>
      </c>
      <c r="I76" s="105">
        <v>95</v>
      </c>
      <c r="J76" s="105">
        <v>33</v>
      </c>
      <c r="K76" s="105">
        <v>0</v>
      </c>
      <c r="L76" s="105">
        <v>0</v>
      </c>
      <c r="M76" s="105">
        <v>100</v>
      </c>
      <c r="N76" s="105">
        <v>103</v>
      </c>
      <c r="O76" s="105">
        <v>133</v>
      </c>
      <c r="P76" s="105">
        <v>61</v>
      </c>
      <c r="Q76" s="105">
        <v>72</v>
      </c>
      <c r="R76" s="105">
        <v>102</v>
      </c>
      <c r="S76" s="105">
        <v>250</v>
      </c>
      <c r="T76" s="105">
        <v>102</v>
      </c>
      <c r="U76" s="105">
        <v>100</v>
      </c>
      <c r="V76" s="105">
        <v>100</v>
      </c>
      <c r="W76" s="105">
        <v>1</v>
      </c>
      <c r="X76" s="105">
        <v>0</v>
      </c>
      <c r="Y76" s="105">
        <v>0</v>
      </c>
      <c r="Z76" s="105">
        <v>0</v>
      </c>
      <c r="AA76" s="105">
        <v>817.3</v>
      </c>
      <c r="AB76" s="105">
        <v>50</v>
      </c>
      <c r="AC76" s="102">
        <v>0</v>
      </c>
      <c r="AD76" s="102">
        <v>13</v>
      </c>
      <c r="AE76" s="102">
        <v>0</v>
      </c>
      <c r="AF76" s="102">
        <v>10</v>
      </c>
      <c r="AG76" s="102">
        <v>3</v>
      </c>
      <c r="AH76" s="101"/>
      <c r="AI76" s="135">
        <f t="shared" si="23"/>
        <v>689</v>
      </c>
      <c r="AJ76" s="135">
        <f t="shared" si="79"/>
        <v>453</v>
      </c>
      <c r="AK76" s="135">
        <f t="shared" si="80"/>
        <v>304</v>
      </c>
      <c r="AL76" s="135">
        <f t="shared" si="81"/>
        <v>40</v>
      </c>
      <c r="AM76" s="100">
        <v>0</v>
      </c>
      <c r="AN76" s="100">
        <v>90</v>
      </c>
      <c r="AO76" s="100">
        <v>35</v>
      </c>
      <c r="AP76" s="106">
        <v>0</v>
      </c>
      <c r="AQ76" s="115">
        <v>170</v>
      </c>
      <c r="AR76" s="115">
        <v>5</v>
      </c>
      <c r="AS76" s="106">
        <v>0</v>
      </c>
      <c r="AT76" s="106">
        <v>44</v>
      </c>
      <c r="AU76" s="106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6">
        <v>0</v>
      </c>
      <c r="BB76" s="106">
        <v>8</v>
      </c>
      <c r="BC76" s="106">
        <v>8</v>
      </c>
      <c r="BD76" s="106">
        <v>0</v>
      </c>
      <c r="BE76" s="106">
        <v>3</v>
      </c>
      <c r="BF76" s="106">
        <v>0</v>
      </c>
      <c r="BG76" s="135">
        <f t="shared" si="82"/>
        <v>133</v>
      </c>
      <c r="BH76" s="135">
        <f t="shared" si="83"/>
        <v>53</v>
      </c>
      <c r="BI76" s="106">
        <v>0</v>
      </c>
      <c r="BJ76" s="106">
        <v>61</v>
      </c>
      <c r="BK76" s="106">
        <v>47</v>
      </c>
      <c r="BL76" s="106">
        <v>0</v>
      </c>
      <c r="BM76" s="106">
        <v>72</v>
      </c>
      <c r="BN76" s="106">
        <v>6</v>
      </c>
      <c r="BO76" s="106">
        <v>0</v>
      </c>
      <c r="BP76" s="106">
        <v>55</v>
      </c>
      <c r="BQ76" s="106">
        <v>34</v>
      </c>
      <c r="BR76" s="106">
        <v>0</v>
      </c>
      <c r="BS76" s="106">
        <v>70</v>
      </c>
      <c r="BT76" s="106">
        <v>0</v>
      </c>
      <c r="BU76" s="106">
        <v>0</v>
      </c>
      <c r="BV76" s="106">
        <v>2228.1999999999998</v>
      </c>
      <c r="BW76" s="106">
        <v>0</v>
      </c>
      <c r="BX76" s="106">
        <v>420</v>
      </c>
      <c r="BY76" s="106">
        <v>318</v>
      </c>
      <c r="BZ76" s="106">
        <v>0</v>
      </c>
      <c r="CA76" s="106">
        <v>302</v>
      </c>
      <c r="CB76" s="106">
        <v>0</v>
      </c>
      <c r="CC76" s="106">
        <v>2</v>
      </c>
      <c r="CD76" s="131">
        <v>0</v>
      </c>
      <c r="CE76" s="131">
        <v>0</v>
      </c>
      <c r="CF76" s="131">
        <v>0</v>
      </c>
      <c r="CG76" s="131">
        <v>0</v>
      </c>
      <c r="CH76" s="131">
        <v>0</v>
      </c>
    </row>
    <row r="77" spans="1:86" s="91" customFormat="1" ht="74.25" customHeight="1" x14ac:dyDescent="0.5">
      <c r="A77" s="112">
        <v>5</v>
      </c>
      <c r="B77" s="108" t="s">
        <v>216</v>
      </c>
      <c r="C77" s="114">
        <f t="shared" si="77"/>
        <v>16</v>
      </c>
      <c r="D77" s="105">
        <v>3104</v>
      </c>
      <c r="E77" s="105">
        <v>3104</v>
      </c>
      <c r="F77" s="114">
        <f t="shared" si="78"/>
        <v>788</v>
      </c>
      <c r="G77" s="114">
        <f t="shared" si="17"/>
        <v>302</v>
      </c>
      <c r="H77" s="105">
        <v>209</v>
      </c>
      <c r="I77" s="105">
        <v>74</v>
      </c>
      <c r="J77" s="105">
        <v>19</v>
      </c>
      <c r="K77" s="105">
        <v>0</v>
      </c>
      <c r="L77" s="105">
        <v>0</v>
      </c>
      <c r="M77" s="105">
        <v>88</v>
      </c>
      <c r="N77" s="105">
        <v>82</v>
      </c>
      <c r="O77" s="105">
        <v>136</v>
      </c>
      <c r="P77" s="105">
        <v>65</v>
      </c>
      <c r="Q77" s="105">
        <v>71</v>
      </c>
      <c r="R77" s="105">
        <v>80</v>
      </c>
      <c r="S77" s="105">
        <v>2940</v>
      </c>
      <c r="T77" s="105">
        <v>80</v>
      </c>
      <c r="U77" s="105">
        <v>100</v>
      </c>
      <c r="V77" s="105">
        <v>100</v>
      </c>
      <c r="W77" s="105">
        <v>0</v>
      </c>
      <c r="X77" s="105">
        <v>0</v>
      </c>
      <c r="Y77" s="105">
        <v>0</v>
      </c>
      <c r="Z77" s="105">
        <v>0</v>
      </c>
      <c r="AA77" s="105">
        <v>761.19</v>
      </c>
      <c r="AB77" s="105">
        <v>50</v>
      </c>
      <c r="AC77" s="102">
        <v>0</v>
      </c>
      <c r="AD77" s="102">
        <v>9</v>
      </c>
      <c r="AE77" s="102">
        <v>0</v>
      </c>
      <c r="AF77" s="102">
        <v>5</v>
      </c>
      <c r="AG77" s="102">
        <v>2</v>
      </c>
      <c r="AH77" s="101"/>
      <c r="AI77" s="135">
        <f t="shared" si="23"/>
        <v>691</v>
      </c>
      <c r="AJ77" s="135">
        <f t="shared" si="79"/>
        <v>555</v>
      </c>
      <c r="AK77" s="135">
        <f t="shared" si="80"/>
        <v>418</v>
      </c>
      <c r="AL77" s="135">
        <f t="shared" si="81"/>
        <v>104</v>
      </c>
      <c r="AM77" s="100">
        <v>0</v>
      </c>
      <c r="AN77" s="100">
        <v>178</v>
      </c>
      <c r="AO77" s="100">
        <v>98</v>
      </c>
      <c r="AP77" s="106">
        <v>0</v>
      </c>
      <c r="AQ77" s="115">
        <v>204</v>
      </c>
      <c r="AR77" s="115">
        <v>6</v>
      </c>
      <c r="AS77" s="106">
        <v>0</v>
      </c>
      <c r="AT77" s="106">
        <v>36</v>
      </c>
      <c r="AU77" s="106">
        <v>0</v>
      </c>
      <c r="AV77" s="106">
        <v>0</v>
      </c>
      <c r="AW77" s="106">
        <v>0</v>
      </c>
      <c r="AX77" s="106">
        <v>0</v>
      </c>
      <c r="AY77" s="106">
        <v>0</v>
      </c>
      <c r="AZ77" s="106">
        <v>0</v>
      </c>
      <c r="BA77" s="106">
        <v>0</v>
      </c>
      <c r="BB77" s="106">
        <v>107</v>
      </c>
      <c r="BC77" s="106">
        <v>107</v>
      </c>
      <c r="BD77" s="106">
        <v>0</v>
      </c>
      <c r="BE77" s="106">
        <v>2</v>
      </c>
      <c r="BF77" s="106">
        <v>0</v>
      </c>
      <c r="BG77" s="135">
        <f t="shared" si="82"/>
        <v>136</v>
      </c>
      <c r="BH77" s="135">
        <f t="shared" si="83"/>
        <v>61</v>
      </c>
      <c r="BI77" s="106">
        <v>0</v>
      </c>
      <c r="BJ77" s="106">
        <v>65</v>
      </c>
      <c r="BK77" s="106">
        <v>39</v>
      </c>
      <c r="BL77" s="106">
        <v>0</v>
      </c>
      <c r="BM77" s="106">
        <v>71</v>
      </c>
      <c r="BN77" s="106">
        <v>22</v>
      </c>
      <c r="BO77" s="106">
        <v>0</v>
      </c>
      <c r="BP77" s="106">
        <v>45</v>
      </c>
      <c r="BQ77" s="106">
        <v>30</v>
      </c>
      <c r="BR77" s="106">
        <v>0</v>
      </c>
      <c r="BS77" s="106">
        <v>68</v>
      </c>
      <c r="BT77" s="106">
        <v>0</v>
      </c>
      <c r="BU77" s="106">
        <v>0</v>
      </c>
      <c r="BV77" s="106">
        <v>2404</v>
      </c>
      <c r="BW77" s="106">
        <v>0</v>
      </c>
      <c r="BX77" s="106">
        <v>333</v>
      </c>
      <c r="BY77" s="106">
        <v>253</v>
      </c>
      <c r="BZ77" s="106">
        <v>0</v>
      </c>
      <c r="CA77" s="106">
        <v>327.2</v>
      </c>
      <c r="CB77" s="106">
        <v>0</v>
      </c>
      <c r="CC77" s="106">
        <v>0</v>
      </c>
      <c r="CD77" s="131">
        <v>0</v>
      </c>
      <c r="CE77" s="131">
        <v>0</v>
      </c>
      <c r="CF77" s="131">
        <v>0</v>
      </c>
      <c r="CG77" s="131">
        <v>0</v>
      </c>
      <c r="CH77" s="131">
        <v>0</v>
      </c>
    </row>
    <row r="78" spans="1:86" s="91" customFormat="1" ht="74.25" customHeight="1" x14ac:dyDescent="0.5">
      <c r="A78" s="112">
        <v>6</v>
      </c>
      <c r="B78" s="98" t="s">
        <v>217</v>
      </c>
      <c r="C78" s="114">
        <f t="shared" si="77"/>
        <v>36</v>
      </c>
      <c r="D78" s="105">
        <v>4633</v>
      </c>
      <c r="E78" s="105">
        <v>4633</v>
      </c>
      <c r="F78" s="114">
        <f t="shared" si="78"/>
        <v>1056</v>
      </c>
      <c r="G78" s="114">
        <f t="shared" si="17"/>
        <v>230</v>
      </c>
      <c r="H78" s="105">
        <v>129</v>
      </c>
      <c r="I78" s="105">
        <v>66</v>
      </c>
      <c r="J78" s="105">
        <v>35</v>
      </c>
      <c r="K78" s="105">
        <v>0</v>
      </c>
      <c r="L78" s="105">
        <v>0</v>
      </c>
      <c r="M78" s="105">
        <v>100</v>
      </c>
      <c r="N78" s="105">
        <v>81</v>
      </c>
      <c r="O78" s="105">
        <v>145</v>
      </c>
      <c r="P78" s="105">
        <v>37</v>
      </c>
      <c r="Q78" s="105">
        <v>10</v>
      </c>
      <c r="R78" s="105">
        <v>350</v>
      </c>
      <c r="S78" s="105">
        <v>11400</v>
      </c>
      <c r="T78" s="105">
        <v>350</v>
      </c>
      <c r="U78" s="105">
        <v>150</v>
      </c>
      <c r="V78" s="105">
        <v>150</v>
      </c>
      <c r="W78" s="105">
        <v>0</v>
      </c>
      <c r="X78" s="105">
        <v>0</v>
      </c>
      <c r="Y78" s="105">
        <v>0</v>
      </c>
      <c r="Z78" s="105">
        <v>0</v>
      </c>
      <c r="AA78" s="105">
        <v>382.16</v>
      </c>
      <c r="AB78" s="105">
        <v>50</v>
      </c>
      <c r="AC78" s="102">
        <v>0</v>
      </c>
      <c r="AD78" s="102">
        <v>10</v>
      </c>
      <c r="AE78" s="102">
        <v>0</v>
      </c>
      <c r="AF78" s="102">
        <v>18</v>
      </c>
      <c r="AG78" s="102">
        <v>8</v>
      </c>
      <c r="AH78" s="101"/>
      <c r="AI78" s="135">
        <f t="shared" si="23"/>
        <v>940</v>
      </c>
      <c r="AJ78" s="135">
        <f t="shared" si="79"/>
        <v>913</v>
      </c>
      <c r="AK78" s="135">
        <f t="shared" si="80"/>
        <v>66</v>
      </c>
      <c r="AL78" s="135">
        <f t="shared" si="81"/>
        <v>17</v>
      </c>
      <c r="AM78" s="100">
        <v>0</v>
      </c>
      <c r="AN78" s="100">
        <v>27</v>
      </c>
      <c r="AO78" s="100">
        <v>10</v>
      </c>
      <c r="AP78" s="106">
        <v>0</v>
      </c>
      <c r="AQ78" s="115">
        <v>29</v>
      </c>
      <c r="AR78" s="115">
        <v>7</v>
      </c>
      <c r="AS78" s="106">
        <v>0</v>
      </c>
      <c r="AT78" s="106">
        <v>10</v>
      </c>
      <c r="AU78" s="106">
        <v>0</v>
      </c>
      <c r="AV78" s="106">
        <v>0</v>
      </c>
      <c r="AW78" s="106">
        <v>0</v>
      </c>
      <c r="AX78" s="106">
        <v>0</v>
      </c>
      <c r="AY78" s="106">
        <v>0</v>
      </c>
      <c r="AZ78" s="106">
        <v>0</v>
      </c>
      <c r="BA78" s="106">
        <v>0</v>
      </c>
      <c r="BB78" s="106">
        <v>111</v>
      </c>
      <c r="BC78" s="106">
        <v>111</v>
      </c>
      <c r="BD78" s="106">
        <v>0</v>
      </c>
      <c r="BE78" s="106">
        <v>2</v>
      </c>
      <c r="BF78" s="106">
        <v>0</v>
      </c>
      <c r="BG78" s="135">
        <f t="shared" si="82"/>
        <v>47</v>
      </c>
      <c r="BH78" s="135">
        <f t="shared" si="83"/>
        <v>32</v>
      </c>
      <c r="BI78" s="106">
        <v>0</v>
      </c>
      <c r="BJ78" s="106">
        <v>37</v>
      </c>
      <c r="BK78" s="106">
        <v>26</v>
      </c>
      <c r="BL78" s="106">
        <v>0</v>
      </c>
      <c r="BM78" s="106">
        <v>10</v>
      </c>
      <c r="BN78" s="106">
        <v>6</v>
      </c>
      <c r="BO78" s="106">
        <v>0</v>
      </c>
      <c r="BP78" s="106">
        <v>48</v>
      </c>
      <c r="BQ78" s="106">
        <v>31</v>
      </c>
      <c r="BR78" s="106">
        <v>0</v>
      </c>
      <c r="BS78" s="106">
        <v>10</v>
      </c>
      <c r="BT78" s="106">
        <v>0</v>
      </c>
      <c r="BU78" s="106">
        <v>0</v>
      </c>
      <c r="BV78" s="106">
        <v>1251.5</v>
      </c>
      <c r="BW78" s="106">
        <v>0</v>
      </c>
      <c r="BX78" s="106">
        <v>722</v>
      </c>
      <c r="BY78" s="106">
        <v>722</v>
      </c>
      <c r="BZ78" s="106">
        <v>0</v>
      </c>
      <c r="CA78" s="106">
        <v>387</v>
      </c>
      <c r="CB78" s="106">
        <v>0</v>
      </c>
      <c r="CC78" s="106">
        <v>0</v>
      </c>
      <c r="CD78" s="131">
        <v>0</v>
      </c>
      <c r="CE78" s="131">
        <v>0</v>
      </c>
      <c r="CF78" s="131">
        <v>0</v>
      </c>
      <c r="CG78" s="131">
        <v>0</v>
      </c>
      <c r="CH78" s="131">
        <v>0</v>
      </c>
    </row>
    <row r="79" spans="1:86" s="91" customFormat="1" ht="74.25" customHeight="1" x14ac:dyDescent="0.5">
      <c r="A79" s="112">
        <v>7</v>
      </c>
      <c r="B79" s="108" t="s">
        <v>218</v>
      </c>
      <c r="C79" s="114">
        <f t="shared" si="77"/>
        <v>23</v>
      </c>
      <c r="D79" s="105">
        <v>1480</v>
      </c>
      <c r="E79" s="105">
        <v>1480</v>
      </c>
      <c r="F79" s="114">
        <f t="shared" si="78"/>
        <v>685</v>
      </c>
      <c r="G79" s="114">
        <f t="shared" si="17"/>
        <v>273</v>
      </c>
      <c r="H79" s="105">
        <v>149</v>
      </c>
      <c r="I79" s="105">
        <v>93</v>
      </c>
      <c r="J79" s="105">
        <v>31</v>
      </c>
      <c r="K79" s="105">
        <v>0</v>
      </c>
      <c r="L79" s="105">
        <v>0</v>
      </c>
      <c r="M79" s="105">
        <v>89</v>
      </c>
      <c r="N79" s="105">
        <v>91</v>
      </c>
      <c r="O79" s="105">
        <v>150</v>
      </c>
      <c r="P79" s="105">
        <v>66</v>
      </c>
      <c r="Q79" s="105">
        <v>34</v>
      </c>
      <c r="R79" s="105">
        <v>2</v>
      </c>
      <c r="S79" s="105">
        <v>440</v>
      </c>
      <c r="T79" s="105">
        <v>2</v>
      </c>
      <c r="U79" s="105">
        <v>80</v>
      </c>
      <c r="V79" s="105">
        <v>80</v>
      </c>
      <c r="W79" s="105">
        <v>0</v>
      </c>
      <c r="X79" s="105">
        <v>0</v>
      </c>
      <c r="Y79" s="105">
        <v>0</v>
      </c>
      <c r="Z79" s="105">
        <v>0</v>
      </c>
      <c r="AA79" s="105">
        <v>313.17</v>
      </c>
      <c r="AB79" s="105">
        <v>50</v>
      </c>
      <c r="AC79" s="102">
        <v>0</v>
      </c>
      <c r="AD79" s="102">
        <v>6</v>
      </c>
      <c r="AE79" s="102">
        <v>0</v>
      </c>
      <c r="AF79" s="102">
        <v>10</v>
      </c>
      <c r="AG79" s="102">
        <v>7</v>
      </c>
      <c r="AH79" s="101"/>
      <c r="AI79" s="135">
        <f t="shared" si="23"/>
        <v>476</v>
      </c>
      <c r="AJ79" s="135">
        <f t="shared" si="79"/>
        <v>414</v>
      </c>
      <c r="AK79" s="135">
        <f t="shared" si="80"/>
        <v>335</v>
      </c>
      <c r="AL79" s="135">
        <f t="shared" si="81"/>
        <v>30</v>
      </c>
      <c r="AM79" s="100">
        <v>0</v>
      </c>
      <c r="AN79" s="100">
        <v>101</v>
      </c>
      <c r="AO79" s="100">
        <v>22</v>
      </c>
      <c r="AP79" s="106">
        <v>0</v>
      </c>
      <c r="AQ79" s="115">
        <v>168</v>
      </c>
      <c r="AR79" s="115">
        <v>8</v>
      </c>
      <c r="AS79" s="106">
        <v>0</v>
      </c>
      <c r="AT79" s="106">
        <v>66</v>
      </c>
      <c r="AU79" s="106">
        <v>0</v>
      </c>
      <c r="AV79" s="106">
        <v>0</v>
      </c>
      <c r="AW79" s="106">
        <v>0</v>
      </c>
      <c r="AX79" s="106">
        <v>0</v>
      </c>
      <c r="AY79" s="106">
        <v>0</v>
      </c>
      <c r="AZ79" s="106">
        <v>0</v>
      </c>
      <c r="BA79" s="106">
        <v>0</v>
      </c>
      <c r="BB79" s="106">
        <v>87</v>
      </c>
      <c r="BC79" s="106">
        <v>87</v>
      </c>
      <c r="BD79" s="106">
        <v>0</v>
      </c>
      <c r="BE79" s="106">
        <v>1</v>
      </c>
      <c r="BF79" s="106">
        <v>0</v>
      </c>
      <c r="BG79" s="135">
        <f t="shared" si="82"/>
        <v>100</v>
      </c>
      <c r="BH79" s="135">
        <f t="shared" si="83"/>
        <v>61</v>
      </c>
      <c r="BI79" s="106">
        <v>0</v>
      </c>
      <c r="BJ79" s="106">
        <v>66</v>
      </c>
      <c r="BK79" s="106">
        <v>56</v>
      </c>
      <c r="BL79" s="106">
        <v>0</v>
      </c>
      <c r="BM79" s="106">
        <v>34</v>
      </c>
      <c r="BN79" s="106">
        <v>5</v>
      </c>
      <c r="BO79" s="106">
        <v>0</v>
      </c>
      <c r="BP79" s="106">
        <v>34</v>
      </c>
      <c r="BQ79" s="106">
        <v>30</v>
      </c>
      <c r="BR79" s="106">
        <v>0</v>
      </c>
      <c r="BS79" s="106">
        <v>48</v>
      </c>
      <c r="BT79" s="106">
        <v>0</v>
      </c>
      <c r="BU79" s="106">
        <v>0</v>
      </c>
      <c r="BV79" s="106">
        <v>1082.8</v>
      </c>
      <c r="BW79" s="106">
        <v>0</v>
      </c>
      <c r="BX79" s="106">
        <v>206</v>
      </c>
      <c r="BY79" s="106">
        <v>206</v>
      </c>
      <c r="BZ79" s="106">
        <v>0</v>
      </c>
      <c r="CA79" s="106">
        <v>82.2</v>
      </c>
      <c r="CB79" s="106">
        <v>0</v>
      </c>
      <c r="CC79" s="106">
        <v>0</v>
      </c>
      <c r="CD79" s="131">
        <v>0</v>
      </c>
      <c r="CE79" s="131">
        <v>0</v>
      </c>
      <c r="CF79" s="131">
        <v>0</v>
      </c>
      <c r="CG79" s="131">
        <v>0</v>
      </c>
      <c r="CH79" s="131">
        <v>0</v>
      </c>
    </row>
    <row r="80" spans="1:86" s="91" customFormat="1" ht="74.25" customHeight="1" x14ac:dyDescent="0.5">
      <c r="A80" s="112">
        <v>8</v>
      </c>
      <c r="B80" s="109" t="s">
        <v>219</v>
      </c>
      <c r="C80" s="114">
        <f t="shared" si="77"/>
        <v>39</v>
      </c>
      <c r="D80" s="105">
        <v>1637</v>
      </c>
      <c r="E80" s="105">
        <v>1637</v>
      </c>
      <c r="F80" s="114">
        <f t="shared" si="78"/>
        <v>680</v>
      </c>
      <c r="G80" s="114">
        <f t="shared" si="17"/>
        <v>291</v>
      </c>
      <c r="H80" s="105">
        <v>180</v>
      </c>
      <c r="I80" s="105">
        <v>89</v>
      </c>
      <c r="J80" s="105">
        <v>22</v>
      </c>
      <c r="K80" s="105">
        <v>0</v>
      </c>
      <c r="L80" s="105">
        <v>0</v>
      </c>
      <c r="M80" s="105">
        <v>98</v>
      </c>
      <c r="N80" s="105">
        <v>110</v>
      </c>
      <c r="O80" s="105">
        <v>156</v>
      </c>
      <c r="P80" s="105">
        <v>33</v>
      </c>
      <c r="Q80" s="105">
        <v>123</v>
      </c>
      <c r="R80" s="105">
        <v>25</v>
      </c>
      <c r="S80" s="105">
        <v>4750</v>
      </c>
      <c r="T80" s="105">
        <v>25</v>
      </c>
      <c r="U80" s="105">
        <v>0</v>
      </c>
      <c r="V80" s="105">
        <v>0</v>
      </c>
      <c r="W80" s="105">
        <v>1</v>
      </c>
      <c r="X80" s="105">
        <v>0</v>
      </c>
      <c r="Y80" s="105">
        <v>0</v>
      </c>
      <c r="Z80" s="105">
        <v>0</v>
      </c>
      <c r="AA80" s="105">
        <v>428.06</v>
      </c>
      <c r="AB80" s="105">
        <v>50</v>
      </c>
      <c r="AC80" s="99">
        <v>0</v>
      </c>
      <c r="AD80" s="99">
        <v>12</v>
      </c>
      <c r="AE80" s="102">
        <v>0</v>
      </c>
      <c r="AF80" s="102">
        <v>17</v>
      </c>
      <c r="AG80" s="102">
        <v>10</v>
      </c>
      <c r="AH80" s="101"/>
      <c r="AI80" s="135">
        <f t="shared" si="23"/>
        <v>469</v>
      </c>
      <c r="AJ80" s="135">
        <f t="shared" si="79"/>
        <v>236</v>
      </c>
      <c r="AK80" s="135">
        <f t="shared" si="80"/>
        <v>402</v>
      </c>
      <c r="AL80" s="135">
        <f t="shared" si="81"/>
        <v>80</v>
      </c>
      <c r="AM80" s="100">
        <v>0</v>
      </c>
      <c r="AN80" s="100">
        <v>80</v>
      </c>
      <c r="AO80" s="100">
        <v>66</v>
      </c>
      <c r="AP80" s="106">
        <v>0</v>
      </c>
      <c r="AQ80" s="115">
        <v>317</v>
      </c>
      <c r="AR80" s="115">
        <v>14</v>
      </c>
      <c r="AS80" s="106">
        <v>0</v>
      </c>
      <c r="AT80" s="106">
        <v>5</v>
      </c>
      <c r="AU80" s="106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6">
        <v>0</v>
      </c>
      <c r="BB80" s="106">
        <v>49</v>
      </c>
      <c r="BC80" s="106">
        <v>49</v>
      </c>
      <c r="BD80" s="106">
        <v>0</v>
      </c>
      <c r="BE80" s="106">
        <v>7</v>
      </c>
      <c r="BF80" s="106">
        <v>0</v>
      </c>
      <c r="BG80" s="135">
        <f t="shared" si="82"/>
        <v>156</v>
      </c>
      <c r="BH80" s="135">
        <f t="shared" si="83"/>
        <v>41</v>
      </c>
      <c r="BI80" s="106">
        <v>0</v>
      </c>
      <c r="BJ80" s="106">
        <v>33</v>
      </c>
      <c r="BK80" s="106">
        <v>21</v>
      </c>
      <c r="BL80" s="106">
        <v>0</v>
      </c>
      <c r="BM80" s="106">
        <v>123</v>
      </c>
      <c r="BN80" s="106">
        <v>20</v>
      </c>
      <c r="BO80" s="106">
        <v>0</v>
      </c>
      <c r="BP80" s="106">
        <v>75</v>
      </c>
      <c r="BQ80" s="106">
        <v>26</v>
      </c>
      <c r="BR80" s="106">
        <v>0</v>
      </c>
      <c r="BS80" s="106">
        <v>113</v>
      </c>
      <c r="BT80" s="106">
        <v>0</v>
      </c>
      <c r="BU80" s="106">
        <v>0</v>
      </c>
      <c r="BV80" s="106">
        <v>3573.2</v>
      </c>
      <c r="BW80" s="106">
        <v>0</v>
      </c>
      <c r="BX80" s="106">
        <v>69</v>
      </c>
      <c r="BY80" s="106">
        <v>40</v>
      </c>
      <c r="BZ80" s="106">
        <v>0</v>
      </c>
      <c r="CA80" s="106">
        <v>865.2</v>
      </c>
      <c r="CB80" s="106">
        <v>0</v>
      </c>
      <c r="CC80" s="106">
        <v>1</v>
      </c>
      <c r="CD80" s="131">
        <v>0</v>
      </c>
      <c r="CE80" s="131">
        <v>0</v>
      </c>
      <c r="CF80" s="131">
        <v>0</v>
      </c>
      <c r="CG80" s="131">
        <v>0</v>
      </c>
      <c r="CH80" s="131">
        <v>0</v>
      </c>
    </row>
    <row r="81" spans="1:86" s="91" customFormat="1" ht="74.25" customHeight="1" x14ac:dyDescent="0.5">
      <c r="A81" s="112">
        <v>9</v>
      </c>
      <c r="B81" s="98" t="s">
        <v>220</v>
      </c>
      <c r="C81" s="114">
        <f t="shared" si="77"/>
        <v>19</v>
      </c>
      <c r="D81" s="105">
        <v>12318</v>
      </c>
      <c r="E81" s="105">
        <v>12318</v>
      </c>
      <c r="F81" s="114">
        <f t="shared" si="78"/>
        <v>1378</v>
      </c>
      <c r="G81" s="114">
        <f t="shared" si="17"/>
        <v>763</v>
      </c>
      <c r="H81" s="105">
        <v>650</v>
      </c>
      <c r="I81" s="105">
        <v>88</v>
      </c>
      <c r="J81" s="105">
        <v>25</v>
      </c>
      <c r="K81" s="105">
        <v>0</v>
      </c>
      <c r="L81" s="105">
        <v>0</v>
      </c>
      <c r="M81" s="105">
        <v>100</v>
      </c>
      <c r="N81" s="105">
        <v>94</v>
      </c>
      <c r="O81" s="105">
        <v>261</v>
      </c>
      <c r="P81" s="105">
        <v>110</v>
      </c>
      <c r="Q81" s="105">
        <v>151</v>
      </c>
      <c r="R81" s="105">
        <v>160</v>
      </c>
      <c r="S81" s="105">
        <v>1900</v>
      </c>
      <c r="T81" s="105">
        <v>160</v>
      </c>
      <c r="U81" s="105">
        <v>0</v>
      </c>
      <c r="V81" s="105">
        <v>0</v>
      </c>
      <c r="W81" s="105">
        <v>0</v>
      </c>
      <c r="X81" s="105">
        <v>0</v>
      </c>
      <c r="Y81" s="105">
        <v>0</v>
      </c>
      <c r="Z81" s="105">
        <v>0</v>
      </c>
      <c r="AA81" s="105">
        <v>723</v>
      </c>
      <c r="AB81" s="105">
        <v>150</v>
      </c>
      <c r="AC81" s="102">
        <v>0</v>
      </c>
      <c r="AD81" s="102">
        <v>14</v>
      </c>
      <c r="AE81" s="102">
        <v>0</v>
      </c>
      <c r="AF81" s="102">
        <v>4</v>
      </c>
      <c r="AG81" s="102">
        <v>1</v>
      </c>
      <c r="AH81" s="101"/>
      <c r="AI81" s="135">
        <f t="shared" si="23"/>
        <v>992</v>
      </c>
      <c r="AJ81" s="135">
        <f t="shared" si="79"/>
        <v>804</v>
      </c>
      <c r="AK81" s="135">
        <f t="shared" si="80"/>
        <v>256</v>
      </c>
      <c r="AL81" s="135">
        <f t="shared" si="81"/>
        <v>72</v>
      </c>
      <c r="AM81" s="100">
        <v>0</v>
      </c>
      <c r="AN81" s="100">
        <v>79</v>
      </c>
      <c r="AO81" s="100">
        <v>59</v>
      </c>
      <c r="AP81" s="106">
        <v>0</v>
      </c>
      <c r="AQ81" s="115">
        <v>86</v>
      </c>
      <c r="AR81" s="115">
        <v>13</v>
      </c>
      <c r="AS81" s="106">
        <v>0</v>
      </c>
      <c r="AT81" s="106">
        <v>91</v>
      </c>
      <c r="AU81" s="106">
        <v>0</v>
      </c>
      <c r="AV81" s="106">
        <v>0</v>
      </c>
      <c r="AW81" s="106">
        <v>0</v>
      </c>
      <c r="AX81" s="106">
        <v>0</v>
      </c>
      <c r="AY81" s="106">
        <v>0</v>
      </c>
      <c r="AZ81" s="106">
        <v>0</v>
      </c>
      <c r="BA81" s="106">
        <v>0</v>
      </c>
      <c r="BB81" s="106">
        <v>136</v>
      </c>
      <c r="BC81" s="106">
        <v>136</v>
      </c>
      <c r="BD81" s="106">
        <v>0</v>
      </c>
      <c r="BE81" s="106">
        <v>10</v>
      </c>
      <c r="BF81" s="106">
        <v>0</v>
      </c>
      <c r="BG81" s="135">
        <f t="shared" si="82"/>
        <v>261</v>
      </c>
      <c r="BH81" s="135">
        <f t="shared" si="83"/>
        <v>158</v>
      </c>
      <c r="BI81" s="106">
        <v>0</v>
      </c>
      <c r="BJ81" s="106">
        <v>110</v>
      </c>
      <c r="BK81" s="106">
        <v>100</v>
      </c>
      <c r="BL81" s="106">
        <v>0</v>
      </c>
      <c r="BM81" s="106">
        <v>151</v>
      </c>
      <c r="BN81" s="106">
        <v>58</v>
      </c>
      <c r="BO81" s="106">
        <v>0</v>
      </c>
      <c r="BP81" s="106">
        <v>47</v>
      </c>
      <c r="BQ81" s="106">
        <v>42</v>
      </c>
      <c r="BR81" s="106">
        <v>0</v>
      </c>
      <c r="BS81" s="106">
        <v>111</v>
      </c>
      <c r="BT81" s="106">
        <v>0</v>
      </c>
      <c r="BU81" s="106">
        <v>0</v>
      </c>
      <c r="BV81" s="106">
        <v>2960.5</v>
      </c>
      <c r="BW81" s="106">
        <v>0</v>
      </c>
      <c r="BX81" s="106">
        <v>427</v>
      </c>
      <c r="BY81" s="106">
        <v>396</v>
      </c>
      <c r="BZ81" s="106">
        <v>0</v>
      </c>
      <c r="CA81" s="106">
        <v>474</v>
      </c>
      <c r="CB81" s="106">
        <v>0</v>
      </c>
      <c r="CC81" s="106">
        <v>1</v>
      </c>
      <c r="CD81" s="131">
        <v>0</v>
      </c>
      <c r="CE81" s="131">
        <v>0</v>
      </c>
      <c r="CF81" s="131">
        <v>0</v>
      </c>
      <c r="CG81" s="131">
        <v>0</v>
      </c>
      <c r="CH81" s="131">
        <v>0</v>
      </c>
    </row>
    <row r="82" spans="1:86" s="91" customFormat="1" ht="74.25" customHeight="1" x14ac:dyDescent="0.5">
      <c r="A82" s="112">
        <v>10</v>
      </c>
      <c r="B82" s="109" t="s">
        <v>221</v>
      </c>
      <c r="C82" s="114">
        <f t="shared" si="77"/>
        <v>32</v>
      </c>
      <c r="D82" s="105">
        <v>6597</v>
      </c>
      <c r="E82" s="105">
        <v>6597</v>
      </c>
      <c r="F82" s="114">
        <f t="shared" si="78"/>
        <v>843</v>
      </c>
      <c r="G82" s="114">
        <f t="shared" si="17"/>
        <v>375</v>
      </c>
      <c r="H82" s="105">
        <v>258</v>
      </c>
      <c r="I82" s="105">
        <v>79</v>
      </c>
      <c r="J82" s="105">
        <v>38</v>
      </c>
      <c r="K82" s="105">
        <v>0</v>
      </c>
      <c r="L82" s="105">
        <v>0</v>
      </c>
      <c r="M82" s="105">
        <v>102</v>
      </c>
      <c r="N82" s="105">
        <v>82</v>
      </c>
      <c r="O82" s="105">
        <v>144</v>
      </c>
      <c r="P82" s="105">
        <v>80</v>
      </c>
      <c r="Q82" s="105">
        <v>30</v>
      </c>
      <c r="R82" s="105">
        <v>40</v>
      </c>
      <c r="S82" s="105">
        <v>1100</v>
      </c>
      <c r="T82" s="105">
        <v>40</v>
      </c>
      <c r="U82" s="105">
        <v>100</v>
      </c>
      <c r="V82" s="105">
        <v>100</v>
      </c>
      <c r="W82" s="105">
        <v>0</v>
      </c>
      <c r="X82" s="105">
        <v>0</v>
      </c>
      <c r="Y82" s="105">
        <v>0</v>
      </c>
      <c r="Z82" s="105">
        <v>0</v>
      </c>
      <c r="AA82" s="105">
        <v>653.20000000000005</v>
      </c>
      <c r="AB82" s="105">
        <v>50</v>
      </c>
      <c r="AC82" s="102">
        <v>0</v>
      </c>
      <c r="AD82" s="102">
        <v>12</v>
      </c>
      <c r="AE82" s="102">
        <v>0</v>
      </c>
      <c r="AF82" s="102">
        <v>13</v>
      </c>
      <c r="AG82" s="102">
        <v>7</v>
      </c>
      <c r="AH82" s="101"/>
      <c r="AI82" s="135">
        <f t="shared" si="23"/>
        <v>1289</v>
      </c>
      <c r="AJ82" s="135">
        <f t="shared" si="79"/>
        <v>774</v>
      </c>
      <c r="AK82" s="135">
        <f t="shared" si="80"/>
        <v>205</v>
      </c>
      <c r="AL82" s="135">
        <f t="shared" si="81"/>
        <v>64</v>
      </c>
      <c r="AM82" s="100">
        <v>0</v>
      </c>
      <c r="AN82" s="100">
        <v>58</v>
      </c>
      <c r="AO82" s="100">
        <v>49</v>
      </c>
      <c r="AP82" s="106">
        <v>0</v>
      </c>
      <c r="AQ82" s="115">
        <v>129</v>
      </c>
      <c r="AR82" s="115">
        <v>15</v>
      </c>
      <c r="AS82" s="106">
        <v>0</v>
      </c>
      <c r="AT82" s="106">
        <v>18</v>
      </c>
      <c r="AU82" s="106">
        <v>0</v>
      </c>
      <c r="AV82" s="106">
        <v>0</v>
      </c>
      <c r="AW82" s="106">
        <v>0</v>
      </c>
      <c r="AX82" s="106">
        <v>0</v>
      </c>
      <c r="AY82" s="106">
        <v>0</v>
      </c>
      <c r="AZ82" s="106">
        <v>0</v>
      </c>
      <c r="BA82" s="106">
        <v>0</v>
      </c>
      <c r="BB82" s="106">
        <v>189</v>
      </c>
      <c r="BC82" s="106">
        <v>189</v>
      </c>
      <c r="BD82" s="106">
        <v>0</v>
      </c>
      <c r="BE82" s="106">
        <v>5</v>
      </c>
      <c r="BF82" s="106">
        <v>0</v>
      </c>
      <c r="BG82" s="135">
        <f t="shared" si="82"/>
        <v>110</v>
      </c>
      <c r="BH82" s="135">
        <f t="shared" si="83"/>
        <v>57</v>
      </c>
      <c r="BI82" s="106">
        <v>0</v>
      </c>
      <c r="BJ82" s="106">
        <v>80</v>
      </c>
      <c r="BK82" s="106">
        <v>46</v>
      </c>
      <c r="BL82" s="106">
        <v>0</v>
      </c>
      <c r="BM82" s="106">
        <v>30</v>
      </c>
      <c r="BN82" s="106">
        <v>11</v>
      </c>
      <c r="BO82" s="106">
        <v>0</v>
      </c>
      <c r="BP82" s="106">
        <v>54</v>
      </c>
      <c r="BQ82" s="106">
        <v>12</v>
      </c>
      <c r="BR82" s="106">
        <v>0</v>
      </c>
      <c r="BS82" s="106">
        <v>41</v>
      </c>
      <c r="BT82" s="106">
        <v>0</v>
      </c>
      <c r="BU82" s="106">
        <v>0</v>
      </c>
      <c r="BV82" s="106">
        <v>1163.4000000000001</v>
      </c>
      <c r="BW82" s="106">
        <v>0</v>
      </c>
      <c r="BX82" s="106">
        <v>890</v>
      </c>
      <c r="BY82" s="106">
        <v>452</v>
      </c>
      <c r="BZ82" s="106">
        <v>0</v>
      </c>
      <c r="CA82" s="106">
        <v>341.8</v>
      </c>
      <c r="CB82" s="106">
        <v>0</v>
      </c>
      <c r="CC82" s="106">
        <v>1</v>
      </c>
      <c r="CD82" s="131">
        <v>0</v>
      </c>
      <c r="CE82" s="131">
        <v>0</v>
      </c>
      <c r="CF82" s="131">
        <v>0</v>
      </c>
      <c r="CG82" s="131">
        <v>0</v>
      </c>
      <c r="CH82" s="131">
        <v>0</v>
      </c>
    </row>
    <row r="83" spans="1:86" s="91" customFormat="1" ht="74.25" customHeight="1" x14ac:dyDescent="0.5">
      <c r="A83" s="112">
        <v>11</v>
      </c>
      <c r="B83" s="98" t="s">
        <v>222</v>
      </c>
      <c r="C83" s="114">
        <f t="shared" si="77"/>
        <v>38</v>
      </c>
      <c r="D83" s="105">
        <v>2190</v>
      </c>
      <c r="E83" s="105">
        <v>2190</v>
      </c>
      <c r="F83" s="114">
        <f t="shared" si="78"/>
        <v>812</v>
      </c>
      <c r="G83" s="114">
        <f t="shared" si="17"/>
        <v>328</v>
      </c>
      <c r="H83" s="105">
        <v>226</v>
      </c>
      <c r="I83" s="105">
        <v>87</v>
      </c>
      <c r="J83" s="105">
        <v>15</v>
      </c>
      <c r="K83" s="105">
        <v>0</v>
      </c>
      <c r="L83" s="105">
        <v>0</v>
      </c>
      <c r="M83" s="105">
        <v>34</v>
      </c>
      <c r="N83" s="105">
        <v>90</v>
      </c>
      <c r="O83" s="105">
        <v>186</v>
      </c>
      <c r="P83" s="105">
        <v>95</v>
      </c>
      <c r="Q83" s="105">
        <v>91</v>
      </c>
      <c r="R83" s="105">
        <v>24</v>
      </c>
      <c r="S83" s="105">
        <v>2500</v>
      </c>
      <c r="T83" s="105">
        <v>24</v>
      </c>
      <c r="U83" s="105">
        <v>150</v>
      </c>
      <c r="V83" s="105">
        <v>75</v>
      </c>
      <c r="W83" s="105">
        <f t="shared" ref="W83" si="84">SUM(W84:W84)</f>
        <v>0</v>
      </c>
      <c r="X83" s="105">
        <v>0</v>
      </c>
      <c r="Y83" s="105">
        <v>0</v>
      </c>
      <c r="Z83" s="105">
        <v>0</v>
      </c>
      <c r="AA83" s="105">
        <v>350.64</v>
      </c>
      <c r="AB83" s="105">
        <v>50</v>
      </c>
      <c r="AC83" s="102">
        <v>0</v>
      </c>
      <c r="AD83" s="102">
        <v>13</v>
      </c>
      <c r="AE83" s="102">
        <v>0</v>
      </c>
      <c r="AF83" s="102">
        <v>16</v>
      </c>
      <c r="AG83" s="102">
        <v>9</v>
      </c>
      <c r="AH83" s="101"/>
      <c r="AI83" s="135">
        <f t="shared" si="23"/>
        <v>739</v>
      </c>
      <c r="AJ83" s="135">
        <f t="shared" si="79"/>
        <v>503</v>
      </c>
      <c r="AK83" s="135">
        <f t="shared" si="80"/>
        <v>175</v>
      </c>
      <c r="AL83" s="135">
        <f t="shared" si="81"/>
        <v>29</v>
      </c>
      <c r="AM83" s="100">
        <v>0</v>
      </c>
      <c r="AN83" s="100">
        <v>26</v>
      </c>
      <c r="AO83" s="100">
        <v>10</v>
      </c>
      <c r="AP83" s="106">
        <v>0</v>
      </c>
      <c r="AQ83" s="115">
        <v>127</v>
      </c>
      <c r="AR83" s="115">
        <v>19</v>
      </c>
      <c r="AS83" s="106">
        <v>0</v>
      </c>
      <c r="AT83" s="106">
        <v>22</v>
      </c>
      <c r="AU83" s="106">
        <v>0</v>
      </c>
      <c r="AV83" s="106">
        <v>0</v>
      </c>
      <c r="AW83" s="106">
        <v>0</v>
      </c>
      <c r="AX83" s="106">
        <v>0</v>
      </c>
      <c r="AY83" s="106">
        <v>0</v>
      </c>
      <c r="AZ83" s="106">
        <v>0</v>
      </c>
      <c r="BA83" s="106">
        <v>0</v>
      </c>
      <c r="BB83" s="106">
        <v>74</v>
      </c>
      <c r="BC83" s="106">
        <v>74</v>
      </c>
      <c r="BD83" s="106">
        <v>0</v>
      </c>
      <c r="BE83" s="106">
        <v>7</v>
      </c>
      <c r="BF83" s="106">
        <v>0</v>
      </c>
      <c r="BG83" s="135">
        <f t="shared" si="82"/>
        <v>186</v>
      </c>
      <c r="BH83" s="135">
        <f t="shared" si="83"/>
        <v>121</v>
      </c>
      <c r="BI83" s="106">
        <v>0</v>
      </c>
      <c r="BJ83" s="106">
        <v>95</v>
      </c>
      <c r="BK83" s="106">
        <v>85</v>
      </c>
      <c r="BL83" s="106">
        <v>0</v>
      </c>
      <c r="BM83" s="106">
        <v>91</v>
      </c>
      <c r="BN83" s="106">
        <v>36</v>
      </c>
      <c r="BO83" s="106">
        <v>0</v>
      </c>
      <c r="BP83" s="106">
        <v>112</v>
      </c>
      <c r="BQ83" s="106">
        <v>34</v>
      </c>
      <c r="BR83" s="106">
        <v>0</v>
      </c>
      <c r="BS83" s="106">
        <v>67</v>
      </c>
      <c r="BT83" s="106">
        <v>0</v>
      </c>
      <c r="BU83" s="106">
        <v>0</v>
      </c>
      <c r="BV83" s="106">
        <v>1920</v>
      </c>
      <c r="BW83" s="106">
        <v>0</v>
      </c>
      <c r="BX83" s="106">
        <v>293</v>
      </c>
      <c r="BY83" s="106">
        <v>245</v>
      </c>
      <c r="BZ83" s="106">
        <v>0</v>
      </c>
      <c r="CA83" s="106">
        <v>204</v>
      </c>
      <c r="CB83" s="106">
        <v>0</v>
      </c>
      <c r="CC83" s="106">
        <v>0</v>
      </c>
      <c r="CD83" s="131">
        <v>0</v>
      </c>
      <c r="CE83" s="131">
        <v>0</v>
      </c>
      <c r="CF83" s="131">
        <v>0</v>
      </c>
      <c r="CG83" s="131">
        <v>0</v>
      </c>
      <c r="CH83" s="131">
        <v>0</v>
      </c>
    </row>
    <row r="84" spans="1:86" s="91" customFormat="1" ht="74.25" customHeight="1" x14ac:dyDescent="0.5">
      <c r="A84" s="112">
        <v>12</v>
      </c>
      <c r="B84" s="98" t="s">
        <v>223</v>
      </c>
      <c r="C84" s="114">
        <f t="shared" si="77"/>
        <v>15</v>
      </c>
      <c r="D84" s="105">
        <v>1179</v>
      </c>
      <c r="E84" s="105">
        <v>1179</v>
      </c>
      <c r="F84" s="114">
        <f t="shared" si="78"/>
        <v>786</v>
      </c>
      <c r="G84" s="114">
        <f t="shared" si="17"/>
        <v>396</v>
      </c>
      <c r="H84" s="105">
        <v>282</v>
      </c>
      <c r="I84" s="105">
        <v>99</v>
      </c>
      <c r="J84" s="105">
        <v>15</v>
      </c>
      <c r="K84" s="105">
        <v>0</v>
      </c>
      <c r="L84" s="105">
        <v>0</v>
      </c>
      <c r="M84" s="105">
        <v>33</v>
      </c>
      <c r="N84" s="105">
        <v>110</v>
      </c>
      <c r="O84" s="105">
        <v>139</v>
      </c>
      <c r="P84" s="105">
        <v>96</v>
      </c>
      <c r="Q84" s="105">
        <v>43</v>
      </c>
      <c r="R84" s="105">
        <v>108</v>
      </c>
      <c r="S84" s="105">
        <v>2811</v>
      </c>
      <c r="T84" s="105">
        <v>108</v>
      </c>
      <c r="U84" s="105">
        <v>0</v>
      </c>
      <c r="V84" s="105">
        <v>0</v>
      </c>
      <c r="W84" s="105">
        <v>0</v>
      </c>
      <c r="X84" s="105">
        <v>0</v>
      </c>
      <c r="Y84" s="105">
        <v>0</v>
      </c>
      <c r="Z84" s="105">
        <v>0</v>
      </c>
      <c r="AA84" s="105">
        <v>333.62</v>
      </c>
      <c r="AB84" s="105">
        <v>75</v>
      </c>
      <c r="AC84" s="102">
        <v>0</v>
      </c>
      <c r="AD84" s="102">
        <v>8</v>
      </c>
      <c r="AE84" s="102">
        <v>0</v>
      </c>
      <c r="AF84" s="102">
        <v>6</v>
      </c>
      <c r="AG84" s="102">
        <v>1</v>
      </c>
      <c r="AH84" s="101"/>
      <c r="AI84" s="135">
        <f t="shared" si="23"/>
        <v>237</v>
      </c>
      <c r="AJ84" s="135">
        <f t="shared" si="79"/>
        <v>200</v>
      </c>
      <c r="AK84" s="135">
        <f t="shared" si="80"/>
        <v>246</v>
      </c>
      <c r="AL84" s="135">
        <f t="shared" si="81"/>
        <v>63</v>
      </c>
      <c r="AM84" s="100">
        <v>0</v>
      </c>
      <c r="AN84" s="100">
        <v>82</v>
      </c>
      <c r="AO84" s="100">
        <v>42</v>
      </c>
      <c r="AP84" s="106">
        <v>0</v>
      </c>
      <c r="AQ84" s="115">
        <v>143</v>
      </c>
      <c r="AR84" s="115">
        <v>21</v>
      </c>
      <c r="AS84" s="106">
        <v>0</v>
      </c>
      <c r="AT84" s="106">
        <v>21</v>
      </c>
      <c r="AU84" s="106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6">
        <v>0</v>
      </c>
      <c r="BB84" s="106">
        <v>34</v>
      </c>
      <c r="BC84" s="106">
        <v>34</v>
      </c>
      <c r="BD84" s="106">
        <v>0</v>
      </c>
      <c r="BE84" s="106">
        <v>10</v>
      </c>
      <c r="BF84" s="106">
        <v>0</v>
      </c>
      <c r="BG84" s="135">
        <f t="shared" si="82"/>
        <v>139</v>
      </c>
      <c r="BH84" s="135">
        <f t="shared" si="83"/>
        <v>95</v>
      </c>
      <c r="BI84" s="106">
        <v>0</v>
      </c>
      <c r="BJ84" s="106">
        <v>96</v>
      </c>
      <c r="BK84" s="106">
        <v>75</v>
      </c>
      <c r="BL84" s="106">
        <v>0</v>
      </c>
      <c r="BM84" s="106">
        <v>43</v>
      </c>
      <c r="BN84" s="106">
        <v>20</v>
      </c>
      <c r="BO84" s="106">
        <v>0</v>
      </c>
      <c r="BP84" s="106">
        <v>18</v>
      </c>
      <c r="BQ84" s="106">
        <v>8</v>
      </c>
      <c r="BR84" s="106">
        <v>0</v>
      </c>
      <c r="BS84" s="106">
        <v>23</v>
      </c>
      <c r="BT84" s="106">
        <v>0</v>
      </c>
      <c r="BU84" s="106">
        <v>0</v>
      </c>
      <c r="BV84" s="106">
        <v>530.9</v>
      </c>
      <c r="BW84" s="106">
        <v>0</v>
      </c>
      <c r="BX84" s="106">
        <v>13</v>
      </c>
      <c r="BY84" s="106">
        <v>0</v>
      </c>
      <c r="BZ84" s="106">
        <v>0</v>
      </c>
      <c r="CA84" s="106">
        <v>4.5</v>
      </c>
      <c r="CB84" s="106">
        <v>0</v>
      </c>
      <c r="CC84" s="106">
        <v>1</v>
      </c>
      <c r="CD84" s="131">
        <v>0</v>
      </c>
      <c r="CE84" s="131">
        <v>0</v>
      </c>
      <c r="CF84" s="131">
        <v>0</v>
      </c>
      <c r="CG84" s="131">
        <v>0</v>
      </c>
      <c r="CH84" s="131">
        <v>0</v>
      </c>
    </row>
    <row r="85" spans="1:86" s="91" customFormat="1" ht="74.25" customHeight="1" x14ac:dyDescent="0.5">
      <c r="A85" s="112">
        <v>13</v>
      </c>
      <c r="B85" s="108" t="s">
        <v>224</v>
      </c>
      <c r="C85" s="114">
        <f t="shared" si="77"/>
        <v>32</v>
      </c>
      <c r="D85" s="105">
        <v>2461</v>
      </c>
      <c r="E85" s="105">
        <v>2461</v>
      </c>
      <c r="F85" s="114">
        <f t="shared" si="78"/>
        <v>874</v>
      </c>
      <c r="G85" s="114">
        <f t="shared" si="17"/>
        <v>350</v>
      </c>
      <c r="H85" s="105">
        <v>229</v>
      </c>
      <c r="I85" s="105">
        <v>86</v>
      </c>
      <c r="J85" s="105">
        <v>35</v>
      </c>
      <c r="K85" s="105">
        <v>0</v>
      </c>
      <c r="L85" s="105">
        <v>0</v>
      </c>
      <c r="M85" s="105">
        <v>80</v>
      </c>
      <c r="N85" s="105">
        <v>98</v>
      </c>
      <c r="O85" s="105">
        <v>236</v>
      </c>
      <c r="P85" s="105">
        <v>143</v>
      </c>
      <c r="Q85" s="105">
        <v>93</v>
      </c>
      <c r="R85" s="105">
        <v>30</v>
      </c>
      <c r="S85" s="105">
        <v>900</v>
      </c>
      <c r="T85" s="105">
        <v>30</v>
      </c>
      <c r="U85" s="105">
        <v>80</v>
      </c>
      <c r="V85" s="105">
        <v>104</v>
      </c>
      <c r="W85" s="105">
        <v>0</v>
      </c>
      <c r="X85" s="105">
        <v>0</v>
      </c>
      <c r="Y85" s="105">
        <v>0</v>
      </c>
      <c r="Z85" s="105">
        <v>0</v>
      </c>
      <c r="AA85" s="105">
        <v>513.02</v>
      </c>
      <c r="AB85" s="105">
        <v>50</v>
      </c>
      <c r="AC85" s="102">
        <v>0</v>
      </c>
      <c r="AD85" s="102">
        <v>14</v>
      </c>
      <c r="AE85" s="102">
        <v>0</v>
      </c>
      <c r="AF85" s="102">
        <v>12</v>
      </c>
      <c r="AG85" s="102">
        <v>6</v>
      </c>
      <c r="AH85" s="101"/>
      <c r="AI85" s="135">
        <f t="shared" si="23"/>
        <v>826</v>
      </c>
      <c r="AJ85" s="135">
        <f t="shared" si="79"/>
        <v>512</v>
      </c>
      <c r="AK85" s="135">
        <f t="shared" si="80"/>
        <v>168</v>
      </c>
      <c r="AL85" s="135">
        <f t="shared" si="81"/>
        <v>33</v>
      </c>
      <c r="AM85" s="100">
        <v>0</v>
      </c>
      <c r="AN85" s="100">
        <v>29</v>
      </c>
      <c r="AO85" s="100">
        <v>19</v>
      </c>
      <c r="AP85" s="106">
        <v>0</v>
      </c>
      <c r="AQ85" s="115">
        <v>103</v>
      </c>
      <c r="AR85" s="115">
        <v>14</v>
      </c>
      <c r="AS85" s="106">
        <v>0</v>
      </c>
      <c r="AT85" s="106">
        <v>36</v>
      </c>
      <c r="AU85" s="106">
        <v>0</v>
      </c>
      <c r="AV85" s="106">
        <v>0</v>
      </c>
      <c r="AW85" s="106">
        <v>0</v>
      </c>
      <c r="AX85" s="106">
        <v>0</v>
      </c>
      <c r="AY85" s="106">
        <v>0</v>
      </c>
      <c r="AZ85" s="106">
        <v>0</v>
      </c>
      <c r="BA85" s="106">
        <v>0</v>
      </c>
      <c r="BB85" s="106">
        <v>82</v>
      </c>
      <c r="BC85" s="106">
        <v>82</v>
      </c>
      <c r="BD85" s="106">
        <v>0</v>
      </c>
      <c r="BE85" s="106">
        <v>14</v>
      </c>
      <c r="BF85" s="106">
        <v>0</v>
      </c>
      <c r="BG85" s="135">
        <f t="shared" si="82"/>
        <v>236</v>
      </c>
      <c r="BH85" s="135">
        <f t="shared" si="83"/>
        <v>171</v>
      </c>
      <c r="BI85" s="106">
        <v>0</v>
      </c>
      <c r="BJ85" s="106">
        <v>143</v>
      </c>
      <c r="BK85" s="106">
        <v>110</v>
      </c>
      <c r="BL85" s="106">
        <v>0</v>
      </c>
      <c r="BM85" s="106">
        <v>93</v>
      </c>
      <c r="BN85" s="106">
        <v>61</v>
      </c>
      <c r="BO85" s="106">
        <v>0</v>
      </c>
      <c r="BP85" s="106">
        <v>76</v>
      </c>
      <c r="BQ85" s="106">
        <v>10</v>
      </c>
      <c r="BR85" s="106">
        <v>0</v>
      </c>
      <c r="BS85" s="106">
        <v>54</v>
      </c>
      <c r="BT85" s="106">
        <v>0</v>
      </c>
      <c r="BU85" s="106">
        <v>0</v>
      </c>
      <c r="BV85" s="106">
        <v>1560.3</v>
      </c>
      <c r="BW85" s="106">
        <v>0</v>
      </c>
      <c r="BX85" s="106">
        <v>364</v>
      </c>
      <c r="BY85" s="106">
        <v>216</v>
      </c>
      <c r="BZ85" s="106">
        <v>0</v>
      </c>
      <c r="CA85" s="106">
        <v>231.6</v>
      </c>
      <c r="CB85" s="106">
        <v>0</v>
      </c>
      <c r="CC85" s="106">
        <v>2</v>
      </c>
      <c r="CD85" s="131">
        <v>0</v>
      </c>
      <c r="CE85" s="131">
        <v>0</v>
      </c>
      <c r="CF85" s="131">
        <v>0</v>
      </c>
      <c r="CG85" s="131">
        <v>0</v>
      </c>
      <c r="CH85" s="131">
        <v>0</v>
      </c>
    </row>
    <row r="86" spans="1:86" s="91" customFormat="1" ht="74.25" customHeight="1" x14ac:dyDescent="0.5">
      <c r="A86" s="112">
        <v>14</v>
      </c>
      <c r="B86" s="108" t="s">
        <v>225</v>
      </c>
      <c r="C86" s="114">
        <f t="shared" si="77"/>
        <v>36</v>
      </c>
      <c r="D86" s="105">
        <v>3559</v>
      </c>
      <c r="E86" s="105">
        <v>3559</v>
      </c>
      <c r="F86" s="114">
        <f t="shared" si="78"/>
        <v>1526</v>
      </c>
      <c r="G86" s="114">
        <f t="shared" si="17"/>
        <v>720</v>
      </c>
      <c r="H86" s="105">
        <v>590</v>
      </c>
      <c r="I86" s="105">
        <v>95</v>
      </c>
      <c r="J86" s="105">
        <v>35</v>
      </c>
      <c r="K86" s="105">
        <v>0</v>
      </c>
      <c r="L86" s="105">
        <v>0</v>
      </c>
      <c r="M86" s="105">
        <v>120</v>
      </c>
      <c r="N86" s="105">
        <v>110</v>
      </c>
      <c r="O86" s="105">
        <v>236</v>
      </c>
      <c r="P86" s="105">
        <v>135</v>
      </c>
      <c r="Q86" s="105">
        <v>101</v>
      </c>
      <c r="R86" s="105">
        <v>340</v>
      </c>
      <c r="S86" s="105">
        <v>10095</v>
      </c>
      <c r="T86" s="105">
        <v>340</v>
      </c>
      <c r="U86" s="105">
        <v>0</v>
      </c>
      <c r="V86" s="105">
        <v>0</v>
      </c>
      <c r="W86" s="105">
        <v>0</v>
      </c>
      <c r="X86" s="105">
        <v>1</v>
      </c>
      <c r="Y86" s="105">
        <v>30</v>
      </c>
      <c r="Z86" s="105">
        <v>615</v>
      </c>
      <c r="AA86" s="105">
        <v>1369</v>
      </c>
      <c r="AB86" s="105">
        <v>100</v>
      </c>
      <c r="AC86" s="102">
        <v>0</v>
      </c>
      <c r="AD86" s="102">
        <v>5</v>
      </c>
      <c r="AE86" s="102">
        <v>0</v>
      </c>
      <c r="AF86" s="102">
        <v>22</v>
      </c>
      <c r="AG86" s="102">
        <v>9</v>
      </c>
      <c r="AH86" s="101"/>
      <c r="AI86" s="135">
        <f t="shared" si="23"/>
        <v>509</v>
      </c>
      <c r="AJ86" s="135">
        <f t="shared" si="79"/>
        <v>574</v>
      </c>
      <c r="AK86" s="135">
        <f t="shared" si="80"/>
        <v>836</v>
      </c>
      <c r="AL86" s="135">
        <f t="shared" si="81"/>
        <v>173</v>
      </c>
      <c r="AM86" s="100">
        <v>0</v>
      </c>
      <c r="AN86" s="100">
        <v>290</v>
      </c>
      <c r="AO86" s="100">
        <v>168</v>
      </c>
      <c r="AP86" s="106">
        <v>0</v>
      </c>
      <c r="AQ86" s="115">
        <v>513</v>
      </c>
      <c r="AR86" s="115">
        <v>5</v>
      </c>
      <c r="AS86" s="106">
        <v>0</v>
      </c>
      <c r="AT86" s="106">
        <v>33</v>
      </c>
      <c r="AU86" s="106">
        <v>0</v>
      </c>
      <c r="AV86" s="106">
        <v>0</v>
      </c>
      <c r="AW86" s="106">
        <v>0</v>
      </c>
      <c r="AX86" s="106">
        <v>0</v>
      </c>
      <c r="AY86" s="106">
        <v>0</v>
      </c>
      <c r="AZ86" s="106">
        <v>0</v>
      </c>
      <c r="BA86" s="106">
        <v>0</v>
      </c>
      <c r="BB86" s="106">
        <v>124</v>
      </c>
      <c r="BC86" s="106">
        <v>124</v>
      </c>
      <c r="BD86" s="106">
        <v>0</v>
      </c>
      <c r="BE86" s="106">
        <v>1</v>
      </c>
      <c r="BF86" s="106">
        <v>0</v>
      </c>
      <c r="BG86" s="135">
        <f t="shared" si="82"/>
        <v>236</v>
      </c>
      <c r="BH86" s="135">
        <f t="shared" si="83"/>
        <v>204</v>
      </c>
      <c r="BI86" s="106">
        <v>0</v>
      </c>
      <c r="BJ86" s="106">
        <v>135</v>
      </c>
      <c r="BK86" s="106">
        <v>123</v>
      </c>
      <c r="BL86" s="106">
        <v>0</v>
      </c>
      <c r="BM86" s="106">
        <v>101</v>
      </c>
      <c r="BN86" s="106">
        <v>81</v>
      </c>
      <c r="BO86" s="106">
        <v>0</v>
      </c>
      <c r="BP86" s="106">
        <v>118</v>
      </c>
      <c r="BQ86" s="106">
        <v>73</v>
      </c>
      <c r="BR86" s="106">
        <v>0</v>
      </c>
      <c r="BS86" s="106">
        <v>30</v>
      </c>
      <c r="BT86" s="106">
        <v>0</v>
      </c>
      <c r="BU86" s="106">
        <v>0</v>
      </c>
      <c r="BV86" s="106">
        <v>1416.5</v>
      </c>
      <c r="BW86" s="106">
        <v>0</v>
      </c>
      <c r="BX86" s="106">
        <v>0</v>
      </c>
      <c r="BY86" s="106">
        <v>0</v>
      </c>
      <c r="BZ86" s="106">
        <v>0</v>
      </c>
      <c r="CA86" s="106">
        <v>0</v>
      </c>
      <c r="CB86" s="106">
        <v>0</v>
      </c>
      <c r="CC86" s="106">
        <v>0</v>
      </c>
      <c r="CD86" s="131">
        <v>1</v>
      </c>
      <c r="CE86" s="131">
        <v>30</v>
      </c>
      <c r="CF86" s="131">
        <v>599</v>
      </c>
      <c r="CG86" s="131">
        <v>0</v>
      </c>
      <c r="CH86" s="131">
        <v>0</v>
      </c>
    </row>
    <row r="87" spans="1:86" s="91" customFormat="1" ht="74.25" customHeight="1" x14ac:dyDescent="0.5">
      <c r="A87" s="112">
        <v>15</v>
      </c>
      <c r="B87" s="108" t="s">
        <v>226</v>
      </c>
      <c r="C87" s="114">
        <f t="shared" si="77"/>
        <v>31</v>
      </c>
      <c r="D87" s="105">
        <v>5004</v>
      </c>
      <c r="E87" s="105">
        <v>5004</v>
      </c>
      <c r="F87" s="114">
        <f t="shared" si="78"/>
        <v>1934</v>
      </c>
      <c r="G87" s="114">
        <f t="shared" si="17"/>
        <v>910</v>
      </c>
      <c r="H87" s="105">
        <v>790</v>
      </c>
      <c r="I87" s="105">
        <v>90</v>
      </c>
      <c r="J87" s="105">
        <v>30</v>
      </c>
      <c r="K87" s="105">
        <v>0</v>
      </c>
      <c r="L87" s="105">
        <v>0</v>
      </c>
      <c r="M87" s="105">
        <v>95</v>
      </c>
      <c r="N87" s="105">
        <v>92</v>
      </c>
      <c r="O87" s="105">
        <v>157</v>
      </c>
      <c r="P87" s="105">
        <v>47</v>
      </c>
      <c r="Q87" s="105">
        <v>110</v>
      </c>
      <c r="R87" s="105">
        <v>340</v>
      </c>
      <c r="S87" s="105">
        <v>10200</v>
      </c>
      <c r="T87" s="105">
        <v>340</v>
      </c>
      <c r="U87" s="105">
        <v>340</v>
      </c>
      <c r="V87" s="105">
        <v>340</v>
      </c>
      <c r="W87" s="105">
        <v>0</v>
      </c>
      <c r="X87" s="105">
        <v>0</v>
      </c>
      <c r="Y87" s="105">
        <v>0</v>
      </c>
      <c r="Z87" s="105">
        <v>0</v>
      </c>
      <c r="AA87" s="105">
        <v>580</v>
      </c>
      <c r="AB87" s="105">
        <v>50</v>
      </c>
      <c r="AC87" s="102">
        <v>0</v>
      </c>
      <c r="AD87" s="102">
        <v>7</v>
      </c>
      <c r="AE87" s="102">
        <v>0</v>
      </c>
      <c r="AF87" s="102">
        <v>17</v>
      </c>
      <c r="AG87" s="102">
        <v>7</v>
      </c>
      <c r="AH87" s="101"/>
      <c r="AI87" s="135">
        <f t="shared" si="23"/>
        <v>543</v>
      </c>
      <c r="AJ87" s="135">
        <f t="shared" si="79"/>
        <v>788</v>
      </c>
      <c r="AK87" s="135">
        <f t="shared" si="80"/>
        <v>1581</v>
      </c>
      <c r="AL87" s="135">
        <f t="shared" si="81"/>
        <v>377</v>
      </c>
      <c r="AM87" s="100">
        <v>0</v>
      </c>
      <c r="AN87" s="100">
        <v>690</v>
      </c>
      <c r="AO87" s="100">
        <v>371</v>
      </c>
      <c r="AP87" s="106">
        <v>0</v>
      </c>
      <c r="AQ87" s="115">
        <v>850</v>
      </c>
      <c r="AR87" s="115">
        <v>6</v>
      </c>
      <c r="AS87" s="106">
        <v>0</v>
      </c>
      <c r="AT87" s="106">
        <v>41</v>
      </c>
      <c r="AU87" s="106">
        <v>0</v>
      </c>
      <c r="AV87" s="106">
        <v>0</v>
      </c>
      <c r="AW87" s="106">
        <v>0</v>
      </c>
      <c r="AX87" s="106">
        <v>0</v>
      </c>
      <c r="AY87" s="106">
        <v>0</v>
      </c>
      <c r="AZ87" s="106">
        <v>0</v>
      </c>
      <c r="BA87" s="106">
        <v>0</v>
      </c>
      <c r="BB87" s="106">
        <v>199</v>
      </c>
      <c r="BC87" s="106">
        <v>199</v>
      </c>
      <c r="BD87" s="106">
        <v>0</v>
      </c>
      <c r="BE87" s="106">
        <v>3</v>
      </c>
      <c r="BF87" s="106">
        <v>0</v>
      </c>
      <c r="BG87" s="135">
        <f t="shared" si="82"/>
        <v>157</v>
      </c>
      <c r="BH87" s="135">
        <f t="shared" si="83"/>
        <v>88</v>
      </c>
      <c r="BI87" s="106">
        <v>0</v>
      </c>
      <c r="BJ87" s="106">
        <v>47</v>
      </c>
      <c r="BK87" s="106">
        <v>21</v>
      </c>
      <c r="BL87" s="106">
        <v>0</v>
      </c>
      <c r="BM87" s="106">
        <v>110</v>
      </c>
      <c r="BN87" s="106">
        <v>67</v>
      </c>
      <c r="BO87" s="106">
        <v>0</v>
      </c>
      <c r="BP87" s="106">
        <v>24</v>
      </c>
      <c r="BQ87" s="106">
        <v>24</v>
      </c>
      <c r="BR87" s="106">
        <v>0</v>
      </c>
      <c r="BS87" s="106">
        <v>57</v>
      </c>
      <c r="BT87" s="106">
        <v>0</v>
      </c>
      <c r="BU87" s="106">
        <v>0</v>
      </c>
      <c r="BV87" s="106">
        <v>1287.3</v>
      </c>
      <c r="BW87" s="106">
        <v>0</v>
      </c>
      <c r="BX87" s="106">
        <v>103</v>
      </c>
      <c r="BY87" s="106">
        <v>100</v>
      </c>
      <c r="BZ87" s="106">
        <v>0</v>
      </c>
      <c r="CA87" s="106">
        <v>137</v>
      </c>
      <c r="CB87" s="106">
        <v>0</v>
      </c>
      <c r="CC87" s="106">
        <v>0</v>
      </c>
      <c r="CD87" s="131">
        <v>0</v>
      </c>
      <c r="CE87" s="131">
        <v>0</v>
      </c>
      <c r="CF87" s="131">
        <v>0</v>
      </c>
      <c r="CG87" s="131">
        <v>35.21</v>
      </c>
      <c r="CH87" s="131">
        <v>4</v>
      </c>
    </row>
    <row r="88" spans="1:86" s="137" customFormat="1" ht="74.25" customHeight="1" x14ac:dyDescent="0.5">
      <c r="A88" s="335" t="s">
        <v>117</v>
      </c>
      <c r="B88" s="335"/>
      <c r="C88" s="135">
        <f t="shared" si="77"/>
        <v>511</v>
      </c>
      <c r="D88" s="135">
        <v>25233</v>
      </c>
      <c r="E88" s="135">
        <f>SUM(E89:E99)</f>
        <v>25121</v>
      </c>
      <c r="F88" s="135">
        <f t="shared" si="78"/>
        <v>8751</v>
      </c>
      <c r="G88" s="135">
        <f t="shared" si="17"/>
        <v>2672</v>
      </c>
      <c r="H88" s="135">
        <v>678</v>
      </c>
      <c r="I88" s="135">
        <v>1241</v>
      </c>
      <c r="J88" s="135">
        <f t="shared" ref="J88:Y88" si="85">SUM(J89:J99)</f>
        <v>753</v>
      </c>
      <c r="K88" s="135">
        <f t="shared" si="85"/>
        <v>25</v>
      </c>
      <c r="L88" s="135">
        <f t="shared" si="85"/>
        <v>62.814999999999998</v>
      </c>
      <c r="M88" s="135">
        <v>1015</v>
      </c>
      <c r="N88" s="135">
        <v>112</v>
      </c>
      <c r="O88" s="135">
        <v>194</v>
      </c>
      <c r="P88" s="135">
        <f t="shared" si="85"/>
        <v>1100</v>
      </c>
      <c r="Q88" s="135">
        <f t="shared" si="85"/>
        <v>0</v>
      </c>
      <c r="R88" s="135">
        <f t="shared" ref="R88:S88" si="86">SUM(R89:R99)</f>
        <v>2935</v>
      </c>
      <c r="S88" s="135">
        <f t="shared" si="86"/>
        <v>31271</v>
      </c>
      <c r="T88" s="135">
        <v>1184</v>
      </c>
      <c r="U88" s="135">
        <f t="shared" si="85"/>
        <v>1798</v>
      </c>
      <c r="V88" s="135">
        <f t="shared" si="85"/>
        <v>679</v>
      </c>
      <c r="W88" s="135">
        <f t="shared" si="85"/>
        <v>120</v>
      </c>
      <c r="X88" s="135">
        <f t="shared" si="85"/>
        <v>0</v>
      </c>
      <c r="Y88" s="135">
        <f t="shared" si="85"/>
        <v>566</v>
      </c>
      <c r="Z88" s="135">
        <v>1320</v>
      </c>
      <c r="AA88" s="135">
        <v>6000</v>
      </c>
      <c r="AB88" s="135">
        <v>324</v>
      </c>
      <c r="AC88" s="135">
        <f>SUM(AC89:AC99)</f>
        <v>13</v>
      </c>
      <c r="AD88" s="135">
        <f t="shared" ref="AD88:CH88" si="87">SUM(AD89:AD99)</f>
        <v>305</v>
      </c>
      <c r="AE88" s="135">
        <f t="shared" si="87"/>
        <v>0</v>
      </c>
      <c r="AF88" s="135">
        <f t="shared" si="87"/>
        <v>153</v>
      </c>
      <c r="AG88" s="135">
        <f t="shared" si="87"/>
        <v>53</v>
      </c>
      <c r="AH88" s="135">
        <f t="shared" si="87"/>
        <v>0</v>
      </c>
      <c r="AI88" s="135">
        <f t="shared" si="23"/>
        <v>5511</v>
      </c>
      <c r="AJ88" s="135">
        <f t="shared" si="79"/>
        <v>2661.5</v>
      </c>
      <c r="AK88" s="135">
        <f t="shared" si="80"/>
        <v>1218</v>
      </c>
      <c r="AL88" s="135">
        <f t="shared" si="81"/>
        <v>414</v>
      </c>
      <c r="AM88" s="135">
        <f t="shared" si="87"/>
        <v>18</v>
      </c>
      <c r="AN88" s="135">
        <f t="shared" si="87"/>
        <v>798</v>
      </c>
      <c r="AO88" s="135">
        <f t="shared" si="87"/>
        <v>273</v>
      </c>
      <c r="AP88" s="135">
        <f t="shared" si="87"/>
        <v>0</v>
      </c>
      <c r="AQ88" s="135">
        <f t="shared" si="87"/>
        <v>0</v>
      </c>
      <c r="AR88" s="135">
        <f t="shared" si="87"/>
        <v>0</v>
      </c>
      <c r="AS88" s="135">
        <f t="shared" si="87"/>
        <v>10</v>
      </c>
      <c r="AT88" s="135">
        <f t="shared" si="87"/>
        <v>420</v>
      </c>
      <c r="AU88" s="135">
        <f t="shared" si="87"/>
        <v>141</v>
      </c>
      <c r="AV88" s="135">
        <f t="shared" si="87"/>
        <v>0</v>
      </c>
      <c r="AW88" s="135">
        <f t="shared" si="87"/>
        <v>25</v>
      </c>
      <c r="AX88" s="135">
        <f t="shared" si="87"/>
        <v>25</v>
      </c>
      <c r="AY88" s="135">
        <f t="shared" si="87"/>
        <v>0</v>
      </c>
      <c r="AZ88" s="135">
        <f t="shared" si="87"/>
        <v>62.814999999999998</v>
      </c>
      <c r="BA88" s="135">
        <f t="shared" si="87"/>
        <v>26</v>
      </c>
      <c r="BB88" s="135">
        <f t="shared" si="87"/>
        <v>421</v>
      </c>
      <c r="BC88" s="135">
        <f t="shared" si="87"/>
        <v>275</v>
      </c>
      <c r="BD88" s="135">
        <f t="shared" si="87"/>
        <v>0</v>
      </c>
      <c r="BE88" s="135">
        <f t="shared" si="87"/>
        <v>0</v>
      </c>
      <c r="BF88" s="135">
        <f t="shared" si="87"/>
        <v>0</v>
      </c>
      <c r="BG88" s="135">
        <f t="shared" si="82"/>
        <v>906</v>
      </c>
      <c r="BH88" s="135">
        <f t="shared" si="83"/>
        <v>904.5</v>
      </c>
      <c r="BI88" s="135">
        <f t="shared" si="87"/>
        <v>0</v>
      </c>
      <c r="BJ88" s="135">
        <f t="shared" si="87"/>
        <v>712</v>
      </c>
      <c r="BK88" s="135">
        <f t="shared" si="87"/>
        <v>712</v>
      </c>
      <c r="BL88" s="135">
        <f t="shared" si="87"/>
        <v>0</v>
      </c>
      <c r="BM88" s="135">
        <f t="shared" si="87"/>
        <v>194</v>
      </c>
      <c r="BN88" s="135">
        <f t="shared" si="87"/>
        <v>192.5</v>
      </c>
      <c r="BO88" s="135">
        <f t="shared" si="87"/>
        <v>0</v>
      </c>
      <c r="BP88" s="135">
        <f t="shared" si="87"/>
        <v>510</v>
      </c>
      <c r="BQ88" s="135">
        <f t="shared" si="87"/>
        <v>510</v>
      </c>
      <c r="BR88" s="135">
        <f t="shared" si="87"/>
        <v>0</v>
      </c>
      <c r="BS88" s="135">
        <f t="shared" si="87"/>
        <v>865</v>
      </c>
      <c r="BT88" s="135">
        <f t="shared" si="87"/>
        <v>533</v>
      </c>
      <c r="BU88" s="135">
        <f t="shared" si="87"/>
        <v>0</v>
      </c>
      <c r="BV88" s="135">
        <f t="shared" si="87"/>
        <v>19062.714999999997</v>
      </c>
      <c r="BW88" s="135">
        <f t="shared" si="87"/>
        <v>0</v>
      </c>
      <c r="BX88" s="135">
        <f t="shared" si="87"/>
        <v>2784</v>
      </c>
      <c r="BY88" s="135">
        <f t="shared" si="87"/>
        <v>0</v>
      </c>
      <c r="BZ88" s="135">
        <f t="shared" si="87"/>
        <v>0</v>
      </c>
      <c r="CA88" s="135">
        <f t="shared" si="87"/>
        <v>798.59999999999991</v>
      </c>
      <c r="CB88" s="135">
        <f t="shared" si="87"/>
        <v>0</v>
      </c>
      <c r="CC88" s="135">
        <f t="shared" si="87"/>
        <v>154</v>
      </c>
      <c r="CD88" s="135">
        <f t="shared" si="87"/>
        <v>0</v>
      </c>
      <c r="CE88" s="135">
        <f t="shared" si="87"/>
        <v>0</v>
      </c>
      <c r="CF88" s="135">
        <f t="shared" si="87"/>
        <v>0</v>
      </c>
      <c r="CG88" s="135">
        <f t="shared" si="87"/>
        <v>0</v>
      </c>
      <c r="CH88" s="135">
        <f t="shared" si="87"/>
        <v>0</v>
      </c>
    </row>
    <row r="89" spans="1:86" s="90" customFormat="1" ht="74.25" customHeight="1" x14ac:dyDescent="0.5">
      <c r="A89" s="112">
        <v>1</v>
      </c>
      <c r="B89" s="111" t="s">
        <v>227</v>
      </c>
      <c r="C89" s="114">
        <f t="shared" si="77"/>
        <v>46</v>
      </c>
      <c r="D89" s="105">
        <v>4232</v>
      </c>
      <c r="E89" s="105">
        <v>4232</v>
      </c>
      <c r="F89" s="114">
        <f t="shared" si="78"/>
        <v>556</v>
      </c>
      <c r="G89" s="114">
        <f t="shared" si="17"/>
        <v>253</v>
      </c>
      <c r="H89" s="105">
        <v>63</v>
      </c>
      <c r="I89" s="105">
        <v>127</v>
      </c>
      <c r="J89" s="105">
        <v>63</v>
      </c>
      <c r="K89" s="105">
        <v>0</v>
      </c>
      <c r="L89" s="105">
        <v>0</v>
      </c>
      <c r="M89" s="105">
        <v>159</v>
      </c>
      <c r="N89" s="105">
        <v>13</v>
      </c>
      <c r="O89" s="105">
        <v>21</v>
      </c>
      <c r="P89" s="105">
        <v>241</v>
      </c>
      <c r="Q89" s="105">
        <v>0</v>
      </c>
      <c r="R89" s="105">
        <v>82</v>
      </c>
      <c r="S89" s="105">
        <v>1200</v>
      </c>
      <c r="T89" s="105">
        <v>104</v>
      </c>
      <c r="U89" s="105">
        <v>28</v>
      </c>
      <c r="V89" s="105">
        <v>7.5</v>
      </c>
      <c r="W89" s="105">
        <v>5</v>
      </c>
      <c r="X89" s="105">
        <v>0</v>
      </c>
      <c r="Y89" s="105">
        <v>75</v>
      </c>
      <c r="Z89" s="105">
        <v>182</v>
      </c>
      <c r="AA89" s="105">
        <v>430</v>
      </c>
      <c r="AB89" s="105">
        <v>39</v>
      </c>
      <c r="AC89" s="102">
        <v>2</v>
      </c>
      <c r="AD89" s="102">
        <v>32</v>
      </c>
      <c r="AE89" s="102">
        <v>0</v>
      </c>
      <c r="AF89" s="102">
        <v>10</v>
      </c>
      <c r="AG89" s="102">
        <v>4</v>
      </c>
      <c r="AH89" s="101"/>
      <c r="AI89" s="135">
        <f t="shared" si="23"/>
        <v>447</v>
      </c>
      <c r="AJ89" s="135">
        <f t="shared" si="79"/>
        <v>398.75</v>
      </c>
      <c r="AK89" s="135">
        <f t="shared" si="80"/>
        <v>172</v>
      </c>
      <c r="AL89" s="135">
        <f t="shared" si="81"/>
        <v>2</v>
      </c>
      <c r="AM89" s="100"/>
      <c r="AN89" s="100">
        <v>112</v>
      </c>
      <c r="AO89" s="100">
        <v>2</v>
      </c>
      <c r="AP89" s="106">
        <v>0</v>
      </c>
      <c r="AQ89" s="106">
        <v>0</v>
      </c>
      <c r="AR89" s="106">
        <v>0</v>
      </c>
      <c r="AS89" s="106"/>
      <c r="AT89" s="106">
        <v>60</v>
      </c>
      <c r="AU89" s="106"/>
      <c r="AV89" s="106">
        <v>0</v>
      </c>
      <c r="AW89" s="106">
        <v>0</v>
      </c>
      <c r="AX89" s="106">
        <v>0</v>
      </c>
      <c r="AY89" s="106">
        <v>0</v>
      </c>
      <c r="AZ89" s="106">
        <v>0</v>
      </c>
      <c r="BA89" s="106"/>
      <c r="BB89" s="106">
        <v>53</v>
      </c>
      <c r="BC89" s="106">
        <v>25</v>
      </c>
      <c r="BD89" s="106">
        <v>0</v>
      </c>
      <c r="BE89" s="106">
        <v>0</v>
      </c>
      <c r="BF89" s="106">
        <v>0</v>
      </c>
      <c r="BG89" s="135">
        <f t="shared" si="82"/>
        <v>250</v>
      </c>
      <c r="BH89" s="135">
        <f t="shared" si="83"/>
        <v>249.75</v>
      </c>
      <c r="BI89" s="106">
        <v>0</v>
      </c>
      <c r="BJ89" s="106">
        <v>232</v>
      </c>
      <c r="BK89" s="106">
        <v>232</v>
      </c>
      <c r="BL89" s="106">
        <v>0</v>
      </c>
      <c r="BM89" s="106">
        <v>18</v>
      </c>
      <c r="BN89" s="106">
        <v>17.75</v>
      </c>
      <c r="BO89" s="106">
        <v>0</v>
      </c>
      <c r="BP89" s="106">
        <v>91</v>
      </c>
      <c r="BQ89" s="106">
        <v>91</v>
      </c>
      <c r="BR89" s="106">
        <v>0</v>
      </c>
      <c r="BS89" s="106">
        <v>53</v>
      </c>
      <c r="BT89" s="106">
        <v>31</v>
      </c>
      <c r="BU89" s="106">
        <v>0</v>
      </c>
      <c r="BV89" s="106">
        <v>1727</v>
      </c>
      <c r="BW89" s="106">
        <v>0</v>
      </c>
      <c r="BX89" s="106">
        <v>0</v>
      </c>
      <c r="BY89" s="106">
        <v>0</v>
      </c>
      <c r="BZ89" s="106">
        <v>0</v>
      </c>
      <c r="CA89" s="106">
        <v>0</v>
      </c>
      <c r="CB89" s="106">
        <v>0</v>
      </c>
      <c r="CC89" s="106">
        <v>36</v>
      </c>
      <c r="CD89" s="131">
        <v>0</v>
      </c>
      <c r="CE89" s="131">
        <v>0</v>
      </c>
      <c r="CF89" s="131"/>
      <c r="CG89" s="131">
        <v>0</v>
      </c>
      <c r="CH89" s="131">
        <v>0</v>
      </c>
    </row>
    <row r="90" spans="1:86" s="90" customFormat="1" ht="74.25" customHeight="1" x14ac:dyDescent="0.5">
      <c r="A90" s="112">
        <v>2</v>
      </c>
      <c r="B90" s="98" t="s">
        <v>228</v>
      </c>
      <c r="C90" s="114">
        <f t="shared" si="77"/>
        <v>56</v>
      </c>
      <c r="D90" s="105">
        <v>1798</v>
      </c>
      <c r="E90" s="105">
        <v>1710</v>
      </c>
      <c r="F90" s="114">
        <f t="shared" si="78"/>
        <v>190</v>
      </c>
      <c r="G90" s="114">
        <f t="shared" si="17"/>
        <v>126</v>
      </c>
      <c r="H90" s="105">
        <v>64</v>
      </c>
      <c r="I90" s="105">
        <v>28</v>
      </c>
      <c r="J90" s="105">
        <v>34</v>
      </c>
      <c r="K90" s="105">
        <v>0</v>
      </c>
      <c r="L90" s="105">
        <v>0</v>
      </c>
      <c r="M90" s="105">
        <v>15</v>
      </c>
      <c r="N90" s="105">
        <v>10</v>
      </c>
      <c r="O90" s="105">
        <v>19</v>
      </c>
      <c r="P90" s="105">
        <v>85</v>
      </c>
      <c r="Q90" s="105">
        <v>0</v>
      </c>
      <c r="R90" s="105">
        <v>20</v>
      </c>
      <c r="S90" s="105">
        <v>660</v>
      </c>
      <c r="T90" s="105">
        <v>177</v>
      </c>
      <c r="U90" s="105">
        <v>0</v>
      </c>
      <c r="V90" s="105">
        <v>0</v>
      </c>
      <c r="W90" s="105">
        <v>0</v>
      </c>
      <c r="X90" s="105">
        <v>0</v>
      </c>
      <c r="Y90" s="105">
        <v>45</v>
      </c>
      <c r="Z90" s="105">
        <v>155</v>
      </c>
      <c r="AA90" s="105">
        <v>3892</v>
      </c>
      <c r="AB90" s="105">
        <v>80</v>
      </c>
      <c r="AC90" s="102">
        <v>1</v>
      </c>
      <c r="AD90" s="102">
        <v>29</v>
      </c>
      <c r="AE90" s="102">
        <v>0</v>
      </c>
      <c r="AF90" s="102">
        <v>27</v>
      </c>
      <c r="AG90" s="102">
        <v>0</v>
      </c>
      <c r="AH90" s="101"/>
      <c r="AI90" s="135">
        <f t="shared" si="23"/>
        <v>151</v>
      </c>
      <c r="AJ90" s="135">
        <f t="shared" si="79"/>
        <v>150</v>
      </c>
      <c r="AK90" s="135">
        <f t="shared" si="80"/>
        <v>109</v>
      </c>
      <c r="AL90" s="135">
        <f t="shared" si="81"/>
        <v>13</v>
      </c>
      <c r="AM90" s="100">
        <v>0</v>
      </c>
      <c r="AN90" s="100">
        <v>92</v>
      </c>
      <c r="AO90" s="100">
        <v>7</v>
      </c>
      <c r="AP90" s="106">
        <v>0</v>
      </c>
      <c r="AQ90" s="106">
        <v>0</v>
      </c>
      <c r="AR90" s="106">
        <v>0</v>
      </c>
      <c r="AS90" s="106">
        <v>9</v>
      </c>
      <c r="AT90" s="106">
        <v>17</v>
      </c>
      <c r="AU90" s="106">
        <v>6</v>
      </c>
      <c r="AV90" s="106">
        <v>0</v>
      </c>
      <c r="AW90" s="106">
        <v>0</v>
      </c>
      <c r="AX90" s="106">
        <v>0</v>
      </c>
      <c r="AY90" s="106">
        <v>0</v>
      </c>
      <c r="AZ90" s="106">
        <v>0</v>
      </c>
      <c r="BA90" s="106"/>
      <c r="BB90" s="106">
        <v>9</v>
      </c>
      <c r="BC90" s="106"/>
      <c r="BD90" s="106">
        <v>0</v>
      </c>
      <c r="BE90" s="106">
        <v>0</v>
      </c>
      <c r="BF90" s="106">
        <v>0</v>
      </c>
      <c r="BG90" s="135">
        <f t="shared" si="82"/>
        <v>100</v>
      </c>
      <c r="BH90" s="135">
        <f t="shared" si="83"/>
        <v>100</v>
      </c>
      <c r="BI90" s="106">
        <v>0</v>
      </c>
      <c r="BJ90" s="106">
        <v>66</v>
      </c>
      <c r="BK90" s="106">
        <v>66</v>
      </c>
      <c r="BL90" s="106">
        <v>0</v>
      </c>
      <c r="BM90" s="106">
        <v>34</v>
      </c>
      <c r="BN90" s="106">
        <v>34</v>
      </c>
      <c r="BO90" s="106">
        <v>0</v>
      </c>
      <c r="BP90" s="106">
        <v>27</v>
      </c>
      <c r="BQ90" s="106">
        <v>27</v>
      </c>
      <c r="BR90" s="106">
        <v>0</v>
      </c>
      <c r="BS90" s="106">
        <v>15</v>
      </c>
      <c r="BT90" s="106">
        <v>10</v>
      </c>
      <c r="BU90" s="106">
        <v>0</v>
      </c>
      <c r="BV90" s="106">
        <v>355</v>
      </c>
      <c r="BW90" s="106">
        <v>0</v>
      </c>
      <c r="BX90" s="106">
        <v>0</v>
      </c>
      <c r="BY90" s="106">
        <v>0</v>
      </c>
      <c r="BZ90" s="106">
        <v>0</v>
      </c>
      <c r="CA90" s="106">
        <v>0</v>
      </c>
      <c r="CB90" s="106">
        <v>0</v>
      </c>
      <c r="CC90" s="106">
        <v>14</v>
      </c>
      <c r="CD90" s="131">
        <v>0</v>
      </c>
      <c r="CE90" s="131"/>
      <c r="CF90" s="131"/>
      <c r="CG90" s="131">
        <v>0</v>
      </c>
      <c r="CH90" s="131">
        <v>0</v>
      </c>
    </row>
    <row r="91" spans="1:86" s="90" customFormat="1" ht="74.25" customHeight="1" x14ac:dyDescent="0.5">
      <c r="A91" s="112">
        <v>3</v>
      </c>
      <c r="B91" s="108" t="s">
        <v>229</v>
      </c>
      <c r="C91" s="114">
        <f t="shared" si="77"/>
        <v>37</v>
      </c>
      <c r="D91" s="105">
        <v>110</v>
      </c>
      <c r="E91" s="105">
        <v>110</v>
      </c>
      <c r="F91" s="114">
        <f t="shared" si="78"/>
        <v>103</v>
      </c>
      <c r="G91" s="114">
        <f t="shared" ref="G91:G154" si="88">+H91+I91+J91</f>
        <v>38</v>
      </c>
      <c r="H91" s="105">
        <v>17</v>
      </c>
      <c r="I91" s="105">
        <v>16</v>
      </c>
      <c r="J91" s="105">
        <v>5</v>
      </c>
      <c r="K91" s="105">
        <v>25</v>
      </c>
      <c r="L91" s="105">
        <v>62.814999999999998</v>
      </c>
      <c r="M91" s="105">
        <v>16</v>
      </c>
      <c r="N91" s="105">
        <v>11</v>
      </c>
      <c r="O91" s="105">
        <v>4</v>
      </c>
      <c r="P91" s="105">
        <v>4</v>
      </c>
      <c r="Q91" s="105">
        <v>0</v>
      </c>
      <c r="R91" s="105">
        <v>9</v>
      </c>
      <c r="S91" s="105">
        <v>240</v>
      </c>
      <c r="T91" s="105">
        <v>4</v>
      </c>
      <c r="U91" s="105">
        <v>0</v>
      </c>
      <c r="V91" s="105">
        <v>0</v>
      </c>
      <c r="W91" s="105">
        <v>0</v>
      </c>
      <c r="X91" s="105">
        <v>0</v>
      </c>
      <c r="Y91" s="105">
        <v>16</v>
      </c>
      <c r="Z91" s="105">
        <v>107</v>
      </c>
      <c r="AA91" s="105">
        <v>140</v>
      </c>
      <c r="AB91" s="105">
        <v>9</v>
      </c>
      <c r="AC91" s="102">
        <v>2</v>
      </c>
      <c r="AD91" s="102">
        <v>24</v>
      </c>
      <c r="AE91" s="102">
        <v>0</v>
      </c>
      <c r="AF91" s="102">
        <v>10</v>
      </c>
      <c r="AG91" s="102">
        <v>3</v>
      </c>
      <c r="AH91" s="101"/>
      <c r="AI91" s="135">
        <f t="shared" ref="AI91:AI154" si="89">SUM(AW91,BB91,BE91,BG91,BP91,BS91,BX91)</f>
        <v>86</v>
      </c>
      <c r="AJ91" s="135">
        <f t="shared" si="79"/>
        <v>76.75</v>
      </c>
      <c r="AK91" s="135">
        <f t="shared" si="80"/>
        <v>37</v>
      </c>
      <c r="AL91" s="135">
        <f t="shared" si="81"/>
        <v>15</v>
      </c>
      <c r="AM91" s="100"/>
      <c r="AN91" s="100">
        <v>26</v>
      </c>
      <c r="AO91" s="100">
        <v>11</v>
      </c>
      <c r="AP91" s="106">
        <v>0</v>
      </c>
      <c r="AQ91" s="106">
        <v>0</v>
      </c>
      <c r="AR91" s="106">
        <v>0</v>
      </c>
      <c r="AS91" s="106"/>
      <c r="AT91" s="106">
        <v>11</v>
      </c>
      <c r="AU91" s="106">
        <v>4</v>
      </c>
      <c r="AV91" s="106">
        <v>0</v>
      </c>
      <c r="AW91" s="106">
        <v>25</v>
      </c>
      <c r="AX91" s="106">
        <v>25</v>
      </c>
      <c r="AY91" s="106">
        <v>0</v>
      </c>
      <c r="AZ91" s="106">
        <v>62.814999999999998</v>
      </c>
      <c r="BA91" s="106"/>
      <c r="BB91" s="106">
        <v>18</v>
      </c>
      <c r="BC91" s="106">
        <v>10</v>
      </c>
      <c r="BD91" s="106">
        <v>0</v>
      </c>
      <c r="BE91" s="106">
        <v>0</v>
      </c>
      <c r="BF91" s="106">
        <v>0</v>
      </c>
      <c r="BG91" s="135">
        <f t="shared" si="82"/>
        <v>22</v>
      </c>
      <c r="BH91" s="135">
        <f t="shared" si="83"/>
        <v>21.75</v>
      </c>
      <c r="BI91" s="106">
        <v>0</v>
      </c>
      <c r="BJ91" s="106">
        <v>19</v>
      </c>
      <c r="BK91" s="106">
        <v>19</v>
      </c>
      <c r="BL91" s="106">
        <v>0</v>
      </c>
      <c r="BM91" s="106">
        <v>3</v>
      </c>
      <c r="BN91" s="106">
        <v>2.75</v>
      </c>
      <c r="BO91" s="106">
        <v>0</v>
      </c>
      <c r="BP91" s="106">
        <v>4</v>
      </c>
      <c r="BQ91" s="106">
        <v>4</v>
      </c>
      <c r="BR91" s="106">
        <v>0</v>
      </c>
      <c r="BS91" s="106">
        <v>17</v>
      </c>
      <c r="BT91" s="106">
        <v>1</v>
      </c>
      <c r="BU91" s="106">
        <v>0</v>
      </c>
      <c r="BV91" s="106">
        <v>435</v>
      </c>
      <c r="BW91" s="106">
        <v>0</v>
      </c>
      <c r="BX91" s="106">
        <v>0</v>
      </c>
      <c r="BY91" s="106">
        <v>0</v>
      </c>
      <c r="BZ91" s="106">
        <v>0</v>
      </c>
      <c r="CA91" s="106">
        <v>0</v>
      </c>
      <c r="CB91" s="106">
        <v>0</v>
      </c>
      <c r="CC91" s="106">
        <v>2</v>
      </c>
      <c r="CD91" s="131">
        <v>0</v>
      </c>
      <c r="CE91" s="131"/>
      <c r="CF91" s="131"/>
      <c r="CG91" s="131">
        <v>0</v>
      </c>
      <c r="CH91" s="131">
        <v>0</v>
      </c>
    </row>
    <row r="92" spans="1:86" s="90" customFormat="1" ht="74.25" customHeight="1" x14ac:dyDescent="0.5">
      <c r="A92" s="112">
        <v>4</v>
      </c>
      <c r="B92" s="108" t="s">
        <v>230</v>
      </c>
      <c r="C92" s="114">
        <f t="shared" si="77"/>
        <v>50</v>
      </c>
      <c r="D92" s="105">
        <v>3129</v>
      </c>
      <c r="E92" s="105">
        <v>3122</v>
      </c>
      <c r="F92" s="114">
        <f t="shared" si="78"/>
        <v>686</v>
      </c>
      <c r="G92" s="114">
        <f t="shared" si="88"/>
        <v>285</v>
      </c>
      <c r="H92" s="105">
        <v>75</v>
      </c>
      <c r="I92" s="105">
        <v>60</v>
      </c>
      <c r="J92" s="105">
        <v>150</v>
      </c>
      <c r="K92" s="105">
        <v>0</v>
      </c>
      <c r="L92" s="105">
        <v>0</v>
      </c>
      <c r="M92" s="105">
        <v>86</v>
      </c>
      <c r="N92" s="105">
        <v>8</v>
      </c>
      <c r="O92" s="105">
        <v>23</v>
      </c>
      <c r="P92" s="105">
        <v>123</v>
      </c>
      <c r="Q92" s="105">
        <v>0</v>
      </c>
      <c r="R92" s="105">
        <v>219</v>
      </c>
      <c r="S92" s="105">
        <v>185</v>
      </c>
      <c r="T92" s="105">
        <v>173</v>
      </c>
      <c r="U92" s="105">
        <v>65</v>
      </c>
      <c r="V92" s="105">
        <v>25</v>
      </c>
      <c r="W92" s="105">
        <v>13</v>
      </c>
      <c r="X92" s="105">
        <v>0</v>
      </c>
      <c r="Y92" s="105">
        <v>74</v>
      </c>
      <c r="Z92" s="105">
        <v>177</v>
      </c>
      <c r="AA92" s="105">
        <v>420</v>
      </c>
      <c r="AB92" s="105">
        <v>35</v>
      </c>
      <c r="AC92" s="102">
        <v>2</v>
      </c>
      <c r="AD92" s="102">
        <v>38</v>
      </c>
      <c r="AE92" s="102">
        <v>0</v>
      </c>
      <c r="AF92" s="102">
        <v>12</v>
      </c>
      <c r="AG92" s="102">
        <v>0</v>
      </c>
      <c r="AH92" s="101"/>
      <c r="AI92" s="135">
        <f t="shared" si="89"/>
        <v>831</v>
      </c>
      <c r="AJ92" s="135">
        <f t="shared" si="79"/>
        <v>502</v>
      </c>
      <c r="AK92" s="135">
        <f t="shared" si="80"/>
        <v>172</v>
      </c>
      <c r="AL92" s="135">
        <f t="shared" si="81"/>
        <v>89</v>
      </c>
      <c r="AM92" s="100">
        <v>5</v>
      </c>
      <c r="AN92" s="100">
        <v>145</v>
      </c>
      <c r="AO92" s="100">
        <v>70</v>
      </c>
      <c r="AP92" s="106">
        <v>0</v>
      </c>
      <c r="AQ92" s="106">
        <v>0</v>
      </c>
      <c r="AR92" s="106">
        <v>0</v>
      </c>
      <c r="AS92" s="106"/>
      <c r="AT92" s="106">
        <v>27</v>
      </c>
      <c r="AU92" s="106">
        <v>19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6"/>
      <c r="BB92" s="106">
        <v>88</v>
      </c>
      <c r="BC92" s="106">
        <v>72</v>
      </c>
      <c r="BD92" s="106">
        <v>0</v>
      </c>
      <c r="BE92" s="106">
        <v>0</v>
      </c>
      <c r="BF92" s="106">
        <v>0</v>
      </c>
      <c r="BG92" s="135">
        <f t="shared" si="82"/>
        <v>167</v>
      </c>
      <c r="BH92" s="135">
        <f t="shared" si="83"/>
        <v>167</v>
      </c>
      <c r="BI92" s="106">
        <v>0</v>
      </c>
      <c r="BJ92" s="106">
        <v>157</v>
      </c>
      <c r="BK92" s="106">
        <v>157</v>
      </c>
      <c r="BL92" s="106">
        <v>0</v>
      </c>
      <c r="BM92" s="106">
        <v>10</v>
      </c>
      <c r="BN92" s="106">
        <v>10</v>
      </c>
      <c r="BO92" s="106">
        <v>0</v>
      </c>
      <c r="BP92" s="106">
        <v>123</v>
      </c>
      <c r="BQ92" s="106">
        <v>123</v>
      </c>
      <c r="BR92" s="106">
        <v>0</v>
      </c>
      <c r="BS92" s="106">
        <v>114</v>
      </c>
      <c r="BT92" s="106">
        <v>51</v>
      </c>
      <c r="BU92" s="106">
        <v>0</v>
      </c>
      <c r="BV92" s="106">
        <v>3911</v>
      </c>
      <c r="BW92" s="106">
        <v>0</v>
      </c>
      <c r="BX92" s="106">
        <v>339</v>
      </c>
      <c r="BY92" s="106">
        <v>0</v>
      </c>
      <c r="BZ92" s="106">
        <v>0</v>
      </c>
      <c r="CA92" s="106">
        <v>100.2</v>
      </c>
      <c r="CB92" s="106">
        <v>0</v>
      </c>
      <c r="CC92" s="106">
        <v>11</v>
      </c>
      <c r="CD92" s="131">
        <v>0</v>
      </c>
      <c r="CE92" s="131"/>
      <c r="CF92" s="131"/>
      <c r="CG92" s="131">
        <v>0</v>
      </c>
      <c r="CH92" s="131">
        <v>0</v>
      </c>
    </row>
    <row r="93" spans="1:86" s="91" customFormat="1" ht="74.25" customHeight="1" x14ac:dyDescent="0.5">
      <c r="A93" s="112">
        <v>5</v>
      </c>
      <c r="B93" s="108" t="s">
        <v>231</v>
      </c>
      <c r="C93" s="114">
        <f t="shared" si="77"/>
        <v>55</v>
      </c>
      <c r="D93" s="105">
        <v>2579</v>
      </c>
      <c r="E93" s="105">
        <v>2579</v>
      </c>
      <c r="F93" s="114">
        <f t="shared" si="78"/>
        <v>837</v>
      </c>
      <c r="G93" s="114">
        <f t="shared" si="88"/>
        <v>293</v>
      </c>
      <c r="H93" s="105">
        <v>76</v>
      </c>
      <c r="I93" s="105">
        <v>171</v>
      </c>
      <c r="J93" s="105">
        <v>46</v>
      </c>
      <c r="K93" s="105">
        <v>0</v>
      </c>
      <c r="L93" s="105">
        <v>0</v>
      </c>
      <c r="M93" s="105">
        <v>86</v>
      </c>
      <c r="N93" s="105">
        <v>9</v>
      </c>
      <c r="O93" s="105">
        <v>20</v>
      </c>
      <c r="P93" s="105">
        <v>25</v>
      </c>
      <c r="Q93" s="105">
        <v>0</v>
      </c>
      <c r="R93" s="105">
        <v>179</v>
      </c>
      <c r="S93" s="105">
        <v>4475</v>
      </c>
      <c r="T93" s="105">
        <v>112</v>
      </c>
      <c r="U93" s="105">
        <v>250</v>
      </c>
      <c r="V93" s="105">
        <v>130</v>
      </c>
      <c r="W93" s="105">
        <v>16</v>
      </c>
      <c r="X93" s="105">
        <v>0</v>
      </c>
      <c r="Y93" s="105">
        <v>73</v>
      </c>
      <c r="Z93" s="105">
        <v>105</v>
      </c>
      <c r="AA93" s="105">
        <v>110</v>
      </c>
      <c r="AB93" s="105">
        <v>22</v>
      </c>
      <c r="AC93" s="102">
        <v>1</v>
      </c>
      <c r="AD93" s="102">
        <v>37</v>
      </c>
      <c r="AE93" s="102">
        <v>0</v>
      </c>
      <c r="AF93" s="102">
        <v>17</v>
      </c>
      <c r="AG93" s="102">
        <v>1</v>
      </c>
      <c r="AH93" s="101"/>
      <c r="AI93" s="135">
        <f t="shared" si="89"/>
        <v>735</v>
      </c>
      <c r="AJ93" s="135">
        <f t="shared" si="79"/>
        <v>313.5</v>
      </c>
      <c r="AK93" s="135">
        <f t="shared" si="80"/>
        <v>102</v>
      </c>
      <c r="AL93" s="135">
        <f t="shared" si="81"/>
        <v>78</v>
      </c>
      <c r="AM93" s="100">
        <v>7</v>
      </c>
      <c r="AN93" s="100">
        <v>59</v>
      </c>
      <c r="AO93" s="100">
        <v>59</v>
      </c>
      <c r="AP93" s="106">
        <v>0</v>
      </c>
      <c r="AQ93" s="106">
        <v>0</v>
      </c>
      <c r="AR93" s="106">
        <v>0</v>
      </c>
      <c r="AS93" s="106"/>
      <c r="AT93" s="106">
        <v>43</v>
      </c>
      <c r="AU93" s="106">
        <v>19</v>
      </c>
      <c r="AV93" s="106">
        <v>0</v>
      </c>
      <c r="AW93" s="106">
        <v>0</v>
      </c>
      <c r="AX93" s="106">
        <v>0</v>
      </c>
      <c r="AY93" s="106">
        <v>0</v>
      </c>
      <c r="AZ93" s="106">
        <v>0</v>
      </c>
      <c r="BA93" s="106">
        <v>26</v>
      </c>
      <c r="BB93" s="106">
        <v>84</v>
      </c>
      <c r="BC93" s="106">
        <v>59</v>
      </c>
      <c r="BD93" s="106">
        <v>0</v>
      </c>
      <c r="BE93" s="106">
        <v>0</v>
      </c>
      <c r="BF93" s="106">
        <v>0</v>
      </c>
      <c r="BG93" s="135">
        <f t="shared" si="82"/>
        <v>92</v>
      </c>
      <c r="BH93" s="135">
        <f t="shared" si="83"/>
        <v>91.5</v>
      </c>
      <c r="BI93" s="106">
        <v>0</v>
      </c>
      <c r="BJ93" s="106">
        <v>57</v>
      </c>
      <c r="BK93" s="106">
        <v>57</v>
      </c>
      <c r="BL93" s="106">
        <v>0</v>
      </c>
      <c r="BM93" s="106">
        <v>35</v>
      </c>
      <c r="BN93" s="106">
        <v>34.5</v>
      </c>
      <c r="BO93" s="106">
        <v>0</v>
      </c>
      <c r="BP93" s="106">
        <v>27</v>
      </c>
      <c r="BQ93" s="106">
        <v>27</v>
      </c>
      <c r="BR93" s="106">
        <v>0</v>
      </c>
      <c r="BS93" s="106">
        <v>88</v>
      </c>
      <c r="BT93" s="106">
        <v>58</v>
      </c>
      <c r="BU93" s="106">
        <v>0</v>
      </c>
      <c r="BV93" s="106">
        <v>1296.28</v>
      </c>
      <c r="BW93" s="106">
        <v>0</v>
      </c>
      <c r="BX93" s="106">
        <v>444</v>
      </c>
      <c r="BY93" s="106">
        <v>0</v>
      </c>
      <c r="BZ93" s="106">
        <v>0</v>
      </c>
      <c r="CA93" s="106">
        <v>107</v>
      </c>
      <c r="CB93" s="106">
        <v>0</v>
      </c>
      <c r="CC93" s="106">
        <v>12</v>
      </c>
      <c r="CD93" s="131">
        <v>0</v>
      </c>
      <c r="CE93" s="131"/>
      <c r="CF93" s="131"/>
      <c r="CG93" s="131">
        <v>0</v>
      </c>
      <c r="CH93" s="131">
        <v>0</v>
      </c>
    </row>
    <row r="94" spans="1:86" s="91" customFormat="1" ht="74.25" customHeight="1" x14ac:dyDescent="0.5">
      <c r="A94" s="112">
        <v>6</v>
      </c>
      <c r="B94" s="98" t="s">
        <v>232</v>
      </c>
      <c r="C94" s="114">
        <f t="shared" si="77"/>
        <v>51</v>
      </c>
      <c r="D94" s="105">
        <v>4372</v>
      </c>
      <c r="E94" s="105">
        <v>4354</v>
      </c>
      <c r="F94" s="114">
        <f t="shared" si="78"/>
        <v>2651</v>
      </c>
      <c r="G94" s="114">
        <f t="shared" si="88"/>
        <v>263</v>
      </c>
      <c r="H94" s="105">
        <v>75</v>
      </c>
      <c r="I94" s="105">
        <v>60</v>
      </c>
      <c r="J94" s="105">
        <v>128</v>
      </c>
      <c r="K94" s="105">
        <v>0</v>
      </c>
      <c r="L94" s="105">
        <v>0</v>
      </c>
      <c r="M94" s="105">
        <v>229</v>
      </c>
      <c r="N94" s="105">
        <v>7</v>
      </c>
      <c r="O94" s="105">
        <v>15</v>
      </c>
      <c r="P94" s="105">
        <v>215</v>
      </c>
      <c r="Q94" s="105">
        <v>0</v>
      </c>
      <c r="R94" s="105">
        <v>1658</v>
      </c>
      <c r="S94" s="105">
        <v>5000</v>
      </c>
      <c r="T94" s="105">
        <v>154</v>
      </c>
      <c r="U94" s="105">
        <v>479</v>
      </c>
      <c r="V94" s="105">
        <v>250</v>
      </c>
      <c r="W94" s="105">
        <v>15</v>
      </c>
      <c r="X94" s="105">
        <v>0</v>
      </c>
      <c r="Y94" s="105">
        <v>93</v>
      </c>
      <c r="Z94" s="105">
        <v>122</v>
      </c>
      <c r="AA94" s="105">
        <v>75</v>
      </c>
      <c r="AB94" s="105">
        <v>23</v>
      </c>
      <c r="AC94" s="102">
        <v>2</v>
      </c>
      <c r="AD94" s="102">
        <v>34</v>
      </c>
      <c r="AE94" s="102">
        <v>0</v>
      </c>
      <c r="AF94" s="102">
        <v>9</v>
      </c>
      <c r="AG94" s="102">
        <v>8</v>
      </c>
      <c r="AH94" s="101"/>
      <c r="AI94" s="135">
        <f t="shared" si="89"/>
        <v>794</v>
      </c>
      <c r="AJ94" s="135">
        <f t="shared" si="79"/>
        <v>263</v>
      </c>
      <c r="AK94" s="135">
        <f t="shared" si="80"/>
        <v>106</v>
      </c>
      <c r="AL94" s="135">
        <f t="shared" si="81"/>
        <v>63</v>
      </c>
      <c r="AM94" s="100">
        <v>1</v>
      </c>
      <c r="AN94" s="100">
        <v>71</v>
      </c>
      <c r="AO94" s="100">
        <v>40</v>
      </c>
      <c r="AP94" s="106">
        <v>0</v>
      </c>
      <c r="AQ94" s="106">
        <v>0</v>
      </c>
      <c r="AR94" s="106">
        <v>0</v>
      </c>
      <c r="AS94" s="106">
        <v>1</v>
      </c>
      <c r="AT94" s="106">
        <v>35</v>
      </c>
      <c r="AU94" s="106">
        <v>23</v>
      </c>
      <c r="AV94" s="106">
        <v>0</v>
      </c>
      <c r="AW94" s="106">
        <v>0</v>
      </c>
      <c r="AX94" s="106">
        <v>0</v>
      </c>
      <c r="AY94" s="106">
        <v>0</v>
      </c>
      <c r="AZ94" s="106">
        <v>0</v>
      </c>
      <c r="BA94" s="106"/>
      <c r="BB94" s="106">
        <v>124</v>
      </c>
      <c r="BC94" s="106">
        <v>90</v>
      </c>
      <c r="BD94" s="106">
        <v>0</v>
      </c>
      <c r="BE94" s="106">
        <v>0</v>
      </c>
      <c r="BF94" s="106">
        <v>0</v>
      </c>
      <c r="BG94" s="135">
        <f t="shared" si="82"/>
        <v>39</v>
      </c>
      <c r="BH94" s="135">
        <f t="shared" si="83"/>
        <v>39</v>
      </c>
      <c r="BI94" s="106">
        <v>0</v>
      </c>
      <c r="BJ94" s="106">
        <v>12</v>
      </c>
      <c r="BK94" s="106">
        <v>12</v>
      </c>
      <c r="BL94" s="106">
        <v>0</v>
      </c>
      <c r="BM94" s="106">
        <v>27</v>
      </c>
      <c r="BN94" s="106">
        <v>27</v>
      </c>
      <c r="BO94" s="106">
        <v>0</v>
      </c>
      <c r="BP94" s="106">
        <v>29</v>
      </c>
      <c r="BQ94" s="106">
        <v>29</v>
      </c>
      <c r="BR94" s="106">
        <v>0</v>
      </c>
      <c r="BS94" s="106">
        <v>123</v>
      </c>
      <c r="BT94" s="106">
        <v>42</v>
      </c>
      <c r="BU94" s="106">
        <v>0</v>
      </c>
      <c r="BV94" s="106">
        <v>3248.085</v>
      </c>
      <c r="BW94" s="106">
        <v>0</v>
      </c>
      <c r="BX94" s="106">
        <v>479</v>
      </c>
      <c r="BY94" s="106">
        <v>0</v>
      </c>
      <c r="BZ94" s="106">
        <v>0</v>
      </c>
      <c r="CA94" s="106">
        <v>103.7</v>
      </c>
      <c r="CB94" s="106">
        <v>0</v>
      </c>
      <c r="CC94" s="106">
        <v>20</v>
      </c>
      <c r="CD94" s="131">
        <v>0</v>
      </c>
      <c r="CE94" s="131"/>
      <c r="CF94" s="131"/>
      <c r="CG94" s="131">
        <v>0</v>
      </c>
      <c r="CH94" s="131">
        <v>0</v>
      </c>
    </row>
    <row r="95" spans="1:86" s="91" customFormat="1" ht="74.25" customHeight="1" x14ac:dyDescent="0.5">
      <c r="A95" s="112">
        <v>7</v>
      </c>
      <c r="B95" s="108" t="s">
        <v>233</v>
      </c>
      <c r="C95" s="114">
        <f t="shared" si="77"/>
        <v>65</v>
      </c>
      <c r="D95" s="105">
        <v>835</v>
      </c>
      <c r="E95" s="105">
        <v>835</v>
      </c>
      <c r="F95" s="114">
        <f t="shared" si="78"/>
        <v>445</v>
      </c>
      <c r="G95" s="114">
        <f t="shared" si="88"/>
        <v>166</v>
      </c>
      <c r="H95" s="105">
        <v>79</v>
      </c>
      <c r="I95" s="105">
        <v>58</v>
      </c>
      <c r="J95" s="105">
        <v>29</v>
      </c>
      <c r="K95" s="105">
        <v>0</v>
      </c>
      <c r="L95" s="105">
        <v>0</v>
      </c>
      <c r="M95" s="105">
        <v>131</v>
      </c>
      <c r="N95" s="105">
        <v>10</v>
      </c>
      <c r="O95" s="105">
        <v>18</v>
      </c>
      <c r="P95" s="105">
        <v>38</v>
      </c>
      <c r="Q95" s="105">
        <v>0</v>
      </c>
      <c r="R95" s="105">
        <v>100</v>
      </c>
      <c r="S95" s="105">
        <v>2000</v>
      </c>
      <c r="T95" s="105">
        <v>173</v>
      </c>
      <c r="U95" s="105">
        <v>20</v>
      </c>
      <c r="V95" s="105">
        <v>20</v>
      </c>
      <c r="W95" s="105">
        <v>0</v>
      </c>
      <c r="X95" s="105">
        <v>0</v>
      </c>
      <c r="Y95" s="105">
        <v>26</v>
      </c>
      <c r="Z95" s="105">
        <v>100</v>
      </c>
      <c r="AA95" s="105">
        <v>56</v>
      </c>
      <c r="AB95" s="105">
        <v>22</v>
      </c>
      <c r="AC95" s="102">
        <v>1</v>
      </c>
      <c r="AD95" s="102">
        <v>28</v>
      </c>
      <c r="AE95" s="102">
        <v>0</v>
      </c>
      <c r="AF95" s="102">
        <v>33</v>
      </c>
      <c r="AG95" s="102">
        <v>4</v>
      </c>
      <c r="AH95" s="101"/>
      <c r="AI95" s="135">
        <f t="shared" si="89"/>
        <v>524</v>
      </c>
      <c r="AJ95" s="135">
        <f t="shared" si="79"/>
        <v>249</v>
      </c>
      <c r="AK95" s="135">
        <f t="shared" si="80"/>
        <v>113</v>
      </c>
      <c r="AL95" s="135">
        <f t="shared" si="81"/>
        <v>68</v>
      </c>
      <c r="AM95" s="100">
        <v>0</v>
      </c>
      <c r="AN95" s="100">
        <v>72</v>
      </c>
      <c r="AO95" s="100">
        <v>51</v>
      </c>
      <c r="AP95" s="106">
        <v>0</v>
      </c>
      <c r="AQ95" s="106">
        <v>0</v>
      </c>
      <c r="AR95" s="106">
        <v>0</v>
      </c>
      <c r="AS95" s="106"/>
      <c r="AT95" s="106">
        <v>41</v>
      </c>
      <c r="AU95" s="106">
        <v>17</v>
      </c>
      <c r="AV95" s="106">
        <v>0</v>
      </c>
      <c r="AW95" s="106">
        <v>0</v>
      </c>
      <c r="AX95" s="106">
        <v>0</v>
      </c>
      <c r="AY95" s="106">
        <v>0</v>
      </c>
      <c r="AZ95" s="106">
        <v>0</v>
      </c>
      <c r="BA95" s="106"/>
      <c r="BB95" s="106">
        <v>2</v>
      </c>
      <c r="BC95" s="106">
        <v>2</v>
      </c>
      <c r="BD95" s="106">
        <v>0</v>
      </c>
      <c r="BE95" s="106">
        <v>0</v>
      </c>
      <c r="BF95" s="106">
        <v>0</v>
      </c>
      <c r="BG95" s="135">
        <f t="shared" si="82"/>
        <v>31</v>
      </c>
      <c r="BH95" s="135">
        <f t="shared" si="83"/>
        <v>31</v>
      </c>
      <c r="BI95" s="106">
        <v>0</v>
      </c>
      <c r="BJ95" s="106">
        <v>26</v>
      </c>
      <c r="BK95" s="106">
        <v>26</v>
      </c>
      <c r="BL95" s="106">
        <v>0</v>
      </c>
      <c r="BM95" s="106">
        <v>5</v>
      </c>
      <c r="BN95" s="106">
        <v>5</v>
      </c>
      <c r="BO95" s="106">
        <v>0</v>
      </c>
      <c r="BP95" s="106">
        <v>45</v>
      </c>
      <c r="BQ95" s="106">
        <v>45</v>
      </c>
      <c r="BR95" s="106">
        <v>0</v>
      </c>
      <c r="BS95" s="106">
        <v>108</v>
      </c>
      <c r="BT95" s="106">
        <v>103</v>
      </c>
      <c r="BU95" s="106">
        <v>0</v>
      </c>
      <c r="BV95" s="106">
        <v>1986.2550000000001</v>
      </c>
      <c r="BW95" s="106">
        <v>0</v>
      </c>
      <c r="BX95" s="106">
        <v>338</v>
      </c>
      <c r="BY95" s="106">
        <v>0</v>
      </c>
      <c r="BZ95" s="106">
        <v>0</v>
      </c>
      <c r="CA95" s="106">
        <v>115</v>
      </c>
      <c r="CB95" s="106">
        <v>0</v>
      </c>
      <c r="CC95" s="106">
        <v>23</v>
      </c>
      <c r="CD95" s="131">
        <v>0</v>
      </c>
      <c r="CE95" s="131"/>
      <c r="CF95" s="131"/>
      <c r="CG95" s="131">
        <v>0</v>
      </c>
      <c r="CH95" s="131">
        <v>0</v>
      </c>
    </row>
    <row r="96" spans="1:86" s="91" customFormat="1" ht="74.25" customHeight="1" x14ac:dyDescent="0.5">
      <c r="A96" s="112">
        <v>8</v>
      </c>
      <c r="B96" s="109" t="s">
        <v>234</v>
      </c>
      <c r="C96" s="114">
        <f t="shared" si="77"/>
        <v>46</v>
      </c>
      <c r="D96" s="105">
        <v>2406</v>
      </c>
      <c r="E96" s="105">
        <v>2405</v>
      </c>
      <c r="F96" s="114">
        <f t="shared" si="78"/>
        <v>917</v>
      </c>
      <c r="G96" s="114">
        <f t="shared" si="88"/>
        <v>684</v>
      </c>
      <c r="H96" s="105">
        <v>58</v>
      </c>
      <c r="I96" s="105">
        <v>587</v>
      </c>
      <c r="J96" s="105">
        <v>39</v>
      </c>
      <c r="K96" s="105">
        <v>0</v>
      </c>
      <c r="L96" s="105">
        <v>0</v>
      </c>
      <c r="M96" s="105">
        <v>60</v>
      </c>
      <c r="N96" s="105">
        <v>9</v>
      </c>
      <c r="O96" s="105">
        <v>14</v>
      </c>
      <c r="P96" s="105">
        <v>110</v>
      </c>
      <c r="Q96" s="105">
        <v>0</v>
      </c>
      <c r="R96" s="105">
        <v>120</v>
      </c>
      <c r="S96" s="105">
        <v>1000</v>
      </c>
      <c r="T96" s="105">
        <v>100</v>
      </c>
      <c r="U96" s="105">
        <v>30</v>
      </c>
      <c r="V96" s="105">
        <v>15</v>
      </c>
      <c r="W96" s="105">
        <v>0</v>
      </c>
      <c r="X96" s="105">
        <v>0</v>
      </c>
      <c r="Y96" s="105">
        <v>36</v>
      </c>
      <c r="Z96" s="105">
        <v>227</v>
      </c>
      <c r="AA96" s="105">
        <v>348</v>
      </c>
      <c r="AB96" s="105">
        <v>28</v>
      </c>
      <c r="AC96" s="102">
        <v>2</v>
      </c>
      <c r="AD96" s="99">
        <v>22</v>
      </c>
      <c r="AE96" s="102">
        <v>0</v>
      </c>
      <c r="AF96" s="102">
        <v>11</v>
      </c>
      <c r="AG96" s="102">
        <v>13</v>
      </c>
      <c r="AH96" s="101"/>
      <c r="AI96" s="135">
        <f t="shared" si="89"/>
        <v>639</v>
      </c>
      <c r="AJ96" s="135">
        <f t="shared" si="79"/>
        <v>332.5</v>
      </c>
      <c r="AK96" s="135">
        <f t="shared" si="80"/>
        <v>94</v>
      </c>
      <c r="AL96" s="135">
        <f t="shared" si="81"/>
        <v>36</v>
      </c>
      <c r="AM96" s="100">
        <v>4</v>
      </c>
      <c r="AN96" s="100">
        <v>42</v>
      </c>
      <c r="AO96" s="100"/>
      <c r="AP96" s="106">
        <v>0</v>
      </c>
      <c r="AQ96" s="106">
        <v>0</v>
      </c>
      <c r="AR96" s="106">
        <v>0</v>
      </c>
      <c r="AS96" s="106"/>
      <c r="AT96" s="106">
        <v>52</v>
      </c>
      <c r="AU96" s="106">
        <v>36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6"/>
      <c r="BB96" s="106">
        <v>26</v>
      </c>
      <c r="BC96" s="106">
        <v>12</v>
      </c>
      <c r="BD96" s="106">
        <v>0</v>
      </c>
      <c r="BE96" s="106">
        <v>0</v>
      </c>
      <c r="BF96" s="106">
        <v>0</v>
      </c>
      <c r="BG96" s="135">
        <f t="shared" si="82"/>
        <v>133</v>
      </c>
      <c r="BH96" s="135">
        <f t="shared" si="83"/>
        <v>132.5</v>
      </c>
      <c r="BI96" s="106">
        <v>0</v>
      </c>
      <c r="BJ96" s="106">
        <v>116</v>
      </c>
      <c r="BK96" s="106">
        <v>116</v>
      </c>
      <c r="BL96" s="106">
        <v>0</v>
      </c>
      <c r="BM96" s="106">
        <v>17</v>
      </c>
      <c r="BN96" s="106">
        <v>16.5</v>
      </c>
      <c r="BO96" s="106">
        <v>0</v>
      </c>
      <c r="BP96" s="106">
        <v>39</v>
      </c>
      <c r="BQ96" s="106">
        <v>39</v>
      </c>
      <c r="BR96" s="106">
        <v>0</v>
      </c>
      <c r="BS96" s="106">
        <v>169</v>
      </c>
      <c r="BT96" s="106">
        <v>113</v>
      </c>
      <c r="BU96" s="106">
        <v>0</v>
      </c>
      <c r="BV96" s="106">
        <v>3422.0949999999998</v>
      </c>
      <c r="BW96" s="106">
        <v>0</v>
      </c>
      <c r="BX96" s="106">
        <v>272</v>
      </c>
      <c r="BY96" s="106">
        <v>0</v>
      </c>
      <c r="BZ96" s="106">
        <v>0</v>
      </c>
      <c r="CA96" s="106">
        <v>144.69999999999999</v>
      </c>
      <c r="CB96" s="106">
        <v>0</v>
      </c>
      <c r="CC96" s="106">
        <v>0</v>
      </c>
      <c r="CD96" s="131">
        <v>0</v>
      </c>
      <c r="CE96" s="131"/>
      <c r="CF96" s="131"/>
      <c r="CG96" s="131">
        <v>0</v>
      </c>
      <c r="CH96" s="131">
        <v>0</v>
      </c>
    </row>
    <row r="97" spans="1:86" s="91" customFormat="1" ht="74.25" customHeight="1" x14ac:dyDescent="0.5">
      <c r="A97" s="112">
        <v>9</v>
      </c>
      <c r="B97" s="98" t="s">
        <v>235</v>
      </c>
      <c r="C97" s="114">
        <f t="shared" si="77"/>
        <v>40</v>
      </c>
      <c r="D97" s="105">
        <v>4873</v>
      </c>
      <c r="E97" s="105">
        <v>4875</v>
      </c>
      <c r="F97" s="114">
        <f t="shared" si="78"/>
        <v>2095</v>
      </c>
      <c r="G97" s="114">
        <f t="shared" si="88"/>
        <v>417</v>
      </c>
      <c r="H97" s="105">
        <v>70</v>
      </c>
      <c r="I97" s="105">
        <v>134</v>
      </c>
      <c r="J97" s="105">
        <v>213</v>
      </c>
      <c r="K97" s="105">
        <v>0</v>
      </c>
      <c r="L97" s="105">
        <v>0</v>
      </c>
      <c r="M97" s="105">
        <v>200</v>
      </c>
      <c r="N97" s="105">
        <v>13</v>
      </c>
      <c r="O97" s="105">
        <v>19</v>
      </c>
      <c r="P97" s="105">
        <v>219</v>
      </c>
      <c r="Q97" s="105">
        <v>0</v>
      </c>
      <c r="R97" s="105">
        <v>520</v>
      </c>
      <c r="S97" s="105">
        <v>15600</v>
      </c>
      <c r="T97" s="105">
        <v>150</v>
      </c>
      <c r="U97" s="105">
        <v>926</v>
      </c>
      <c r="V97" s="105">
        <v>231.5</v>
      </c>
      <c r="W97" s="105">
        <v>68</v>
      </c>
      <c r="X97" s="105">
        <v>0</v>
      </c>
      <c r="Y97" s="105">
        <v>78</v>
      </c>
      <c r="Z97" s="105">
        <v>84</v>
      </c>
      <c r="AA97" s="105">
        <v>418</v>
      </c>
      <c r="AB97" s="105">
        <v>25</v>
      </c>
      <c r="AC97" s="102">
        <v>0</v>
      </c>
      <c r="AD97" s="102">
        <v>24</v>
      </c>
      <c r="AE97" s="102">
        <v>0</v>
      </c>
      <c r="AF97" s="102">
        <v>8</v>
      </c>
      <c r="AG97" s="102">
        <v>8</v>
      </c>
      <c r="AH97" s="101"/>
      <c r="AI97" s="135">
        <f t="shared" si="89"/>
        <v>1251</v>
      </c>
      <c r="AJ97" s="135">
        <f t="shared" si="79"/>
        <v>275</v>
      </c>
      <c r="AK97" s="135">
        <f t="shared" si="80"/>
        <v>217</v>
      </c>
      <c r="AL97" s="135">
        <f t="shared" si="81"/>
        <v>0</v>
      </c>
      <c r="AM97" s="100"/>
      <c r="AN97" s="100">
        <v>113</v>
      </c>
      <c r="AO97" s="100"/>
      <c r="AP97" s="106">
        <v>0</v>
      </c>
      <c r="AQ97" s="106">
        <v>0</v>
      </c>
      <c r="AR97" s="106">
        <v>0</v>
      </c>
      <c r="AS97" s="106"/>
      <c r="AT97" s="106">
        <v>104</v>
      </c>
      <c r="AU97" s="106"/>
      <c r="AV97" s="106">
        <v>0</v>
      </c>
      <c r="AW97" s="106">
        <v>0</v>
      </c>
      <c r="AX97" s="106">
        <v>0</v>
      </c>
      <c r="AY97" s="106">
        <v>0</v>
      </c>
      <c r="AZ97" s="106">
        <v>0</v>
      </c>
      <c r="BA97" s="106"/>
      <c r="BB97" s="106">
        <v>12</v>
      </c>
      <c r="BC97" s="106">
        <v>2</v>
      </c>
      <c r="BD97" s="106">
        <v>0</v>
      </c>
      <c r="BE97" s="106">
        <v>0</v>
      </c>
      <c r="BF97" s="106">
        <v>0</v>
      </c>
      <c r="BG97" s="135">
        <f t="shared" si="82"/>
        <v>64</v>
      </c>
      <c r="BH97" s="135">
        <f t="shared" si="83"/>
        <v>64</v>
      </c>
      <c r="BI97" s="106">
        <v>0</v>
      </c>
      <c r="BJ97" s="106">
        <v>24</v>
      </c>
      <c r="BK97" s="106">
        <v>24</v>
      </c>
      <c r="BL97" s="106">
        <v>0</v>
      </c>
      <c r="BM97" s="106">
        <v>40</v>
      </c>
      <c r="BN97" s="106">
        <v>40</v>
      </c>
      <c r="BO97" s="106">
        <v>0</v>
      </c>
      <c r="BP97" s="106">
        <v>125</v>
      </c>
      <c r="BQ97" s="106">
        <v>125</v>
      </c>
      <c r="BR97" s="106">
        <v>0</v>
      </c>
      <c r="BS97" s="106">
        <v>138</v>
      </c>
      <c r="BT97" s="106">
        <v>84</v>
      </c>
      <c r="BU97" s="106">
        <v>0</v>
      </c>
      <c r="BV97" s="106">
        <v>1667</v>
      </c>
      <c r="BW97" s="106">
        <v>0</v>
      </c>
      <c r="BX97" s="106">
        <v>912</v>
      </c>
      <c r="BY97" s="106">
        <v>0</v>
      </c>
      <c r="BZ97" s="106">
        <v>0</v>
      </c>
      <c r="CA97" s="106">
        <v>228</v>
      </c>
      <c r="CB97" s="106">
        <v>0</v>
      </c>
      <c r="CC97" s="106">
        <v>34</v>
      </c>
      <c r="CD97" s="131">
        <v>0</v>
      </c>
      <c r="CE97" s="131"/>
      <c r="CF97" s="131"/>
      <c r="CG97" s="131">
        <v>0</v>
      </c>
      <c r="CH97" s="131">
        <v>0</v>
      </c>
    </row>
    <row r="98" spans="1:86" s="91" customFormat="1" ht="70.5" customHeight="1" x14ac:dyDescent="0.5">
      <c r="A98" s="112">
        <v>10</v>
      </c>
      <c r="B98" s="109" t="s">
        <v>236</v>
      </c>
      <c r="C98" s="114">
        <f t="shared" si="77"/>
        <v>38</v>
      </c>
      <c r="D98" s="105">
        <v>612</v>
      </c>
      <c r="E98" s="105">
        <v>612</v>
      </c>
      <c r="F98" s="114">
        <f t="shared" si="78"/>
        <v>122</v>
      </c>
      <c r="G98" s="114">
        <f t="shared" si="88"/>
        <v>64</v>
      </c>
      <c r="H98" s="105">
        <v>43</v>
      </c>
      <c r="I98" s="105">
        <v>0</v>
      </c>
      <c r="J98" s="105">
        <v>21</v>
      </c>
      <c r="K98" s="105">
        <v>0</v>
      </c>
      <c r="L98" s="105">
        <v>0</v>
      </c>
      <c r="M98" s="105">
        <v>8</v>
      </c>
      <c r="N98" s="105">
        <v>12</v>
      </c>
      <c r="O98" s="105">
        <v>21</v>
      </c>
      <c r="P98" s="105">
        <v>20</v>
      </c>
      <c r="Q98" s="105">
        <v>0</v>
      </c>
      <c r="R98" s="105">
        <v>17</v>
      </c>
      <c r="S98" s="105">
        <v>561</v>
      </c>
      <c r="T98" s="105">
        <v>6</v>
      </c>
      <c r="U98" s="105">
        <v>0</v>
      </c>
      <c r="V98" s="105">
        <v>0</v>
      </c>
      <c r="W98" s="105">
        <v>0</v>
      </c>
      <c r="X98" s="105">
        <v>0</v>
      </c>
      <c r="Y98" s="105">
        <v>25</v>
      </c>
      <c r="Z98" s="105">
        <v>37</v>
      </c>
      <c r="AA98" s="105">
        <v>60</v>
      </c>
      <c r="AB98" s="105">
        <v>32</v>
      </c>
      <c r="AC98" s="102">
        <v>0</v>
      </c>
      <c r="AD98" s="102">
        <v>19</v>
      </c>
      <c r="AE98" s="102">
        <v>0</v>
      </c>
      <c r="AF98" s="102">
        <v>10</v>
      </c>
      <c r="AG98" s="102">
        <v>9</v>
      </c>
      <c r="AH98" s="101"/>
      <c r="AI98" s="135">
        <f t="shared" si="89"/>
        <v>36</v>
      </c>
      <c r="AJ98" s="135">
        <f t="shared" si="79"/>
        <v>70</v>
      </c>
      <c r="AK98" s="135">
        <f t="shared" si="80"/>
        <v>68</v>
      </c>
      <c r="AL98" s="135">
        <f t="shared" si="81"/>
        <v>36</v>
      </c>
      <c r="AM98" s="100">
        <v>0</v>
      </c>
      <c r="AN98" s="100">
        <v>38</v>
      </c>
      <c r="AO98" s="100">
        <v>19</v>
      </c>
      <c r="AP98" s="106">
        <v>0</v>
      </c>
      <c r="AQ98" s="106">
        <v>0</v>
      </c>
      <c r="AR98" s="106">
        <v>0</v>
      </c>
      <c r="AS98" s="106"/>
      <c r="AT98" s="106">
        <v>30</v>
      </c>
      <c r="AU98" s="106">
        <v>17</v>
      </c>
      <c r="AV98" s="106">
        <v>0</v>
      </c>
      <c r="AW98" s="106">
        <v>0</v>
      </c>
      <c r="AX98" s="106">
        <v>0</v>
      </c>
      <c r="AY98" s="106">
        <v>0</v>
      </c>
      <c r="AZ98" s="106">
        <v>0</v>
      </c>
      <c r="BA98" s="106"/>
      <c r="BB98" s="106">
        <v>5</v>
      </c>
      <c r="BC98" s="106">
        <v>3</v>
      </c>
      <c r="BD98" s="106">
        <v>0</v>
      </c>
      <c r="BE98" s="106">
        <v>0</v>
      </c>
      <c r="BF98" s="106">
        <v>0</v>
      </c>
      <c r="BG98" s="135">
        <f t="shared" si="82"/>
        <v>7</v>
      </c>
      <c r="BH98" s="135">
        <f t="shared" si="83"/>
        <v>7</v>
      </c>
      <c r="BI98" s="106">
        <v>0</v>
      </c>
      <c r="BJ98" s="106">
        <v>3</v>
      </c>
      <c r="BK98" s="106">
        <v>3</v>
      </c>
      <c r="BL98" s="106">
        <v>0</v>
      </c>
      <c r="BM98" s="106">
        <v>4</v>
      </c>
      <c r="BN98" s="106">
        <v>4</v>
      </c>
      <c r="BO98" s="106">
        <v>0</v>
      </c>
      <c r="BP98" s="106">
        <v>0</v>
      </c>
      <c r="BQ98" s="106">
        <v>0</v>
      </c>
      <c r="BR98" s="106">
        <v>0</v>
      </c>
      <c r="BS98" s="106">
        <v>24</v>
      </c>
      <c r="BT98" s="106">
        <v>24</v>
      </c>
      <c r="BU98" s="106">
        <v>0</v>
      </c>
      <c r="BV98" s="106">
        <v>658</v>
      </c>
      <c r="BW98" s="106">
        <v>0</v>
      </c>
      <c r="BX98" s="106">
        <v>0</v>
      </c>
      <c r="BY98" s="106">
        <v>0</v>
      </c>
      <c r="BZ98" s="106">
        <v>0</v>
      </c>
      <c r="CA98" s="106">
        <v>0</v>
      </c>
      <c r="CB98" s="106">
        <v>0</v>
      </c>
      <c r="CC98" s="106">
        <v>0</v>
      </c>
      <c r="CD98" s="131">
        <v>0</v>
      </c>
      <c r="CE98" s="131"/>
      <c r="CF98" s="131"/>
      <c r="CG98" s="131">
        <v>0</v>
      </c>
      <c r="CH98" s="131">
        <v>0</v>
      </c>
    </row>
    <row r="99" spans="1:86" s="91" customFormat="1" ht="70.5" customHeight="1" x14ac:dyDescent="0.5">
      <c r="A99" s="112">
        <v>11</v>
      </c>
      <c r="B99" s="98" t="s">
        <v>237</v>
      </c>
      <c r="C99" s="114">
        <f t="shared" si="77"/>
        <v>27</v>
      </c>
      <c r="D99" s="105">
        <v>287</v>
      </c>
      <c r="E99" s="105">
        <v>287</v>
      </c>
      <c r="F99" s="114">
        <f t="shared" si="78"/>
        <v>149</v>
      </c>
      <c r="G99" s="114">
        <f t="shared" si="88"/>
        <v>83</v>
      </c>
      <c r="H99" s="105">
        <v>58</v>
      </c>
      <c r="I99" s="105">
        <v>0</v>
      </c>
      <c r="J99" s="105">
        <v>25</v>
      </c>
      <c r="K99" s="105">
        <v>0</v>
      </c>
      <c r="L99" s="105">
        <v>0</v>
      </c>
      <c r="M99" s="105">
        <v>25</v>
      </c>
      <c r="N99" s="105">
        <v>10</v>
      </c>
      <c r="O99" s="105">
        <v>20</v>
      </c>
      <c r="P99" s="105">
        <v>20</v>
      </c>
      <c r="Q99" s="105">
        <v>0</v>
      </c>
      <c r="R99" s="105">
        <v>11</v>
      </c>
      <c r="S99" s="105">
        <v>350</v>
      </c>
      <c r="T99" s="105">
        <v>31</v>
      </c>
      <c r="U99" s="105">
        <v>0</v>
      </c>
      <c r="V99" s="105">
        <v>0</v>
      </c>
      <c r="W99" s="105">
        <v>3</v>
      </c>
      <c r="X99" s="105">
        <v>0</v>
      </c>
      <c r="Y99" s="105">
        <v>25</v>
      </c>
      <c r="Z99" s="105">
        <v>24</v>
      </c>
      <c r="AA99" s="105">
        <v>51</v>
      </c>
      <c r="AB99" s="105">
        <v>9</v>
      </c>
      <c r="AC99" s="102">
        <v>0</v>
      </c>
      <c r="AD99" s="102">
        <v>18</v>
      </c>
      <c r="AE99" s="102">
        <v>0</v>
      </c>
      <c r="AF99" s="102">
        <v>6</v>
      </c>
      <c r="AG99" s="102">
        <v>3</v>
      </c>
      <c r="AH99" s="101"/>
      <c r="AI99" s="135">
        <f t="shared" si="89"/>
        <v>17</v>
      </c>
      <c r="AJ99" s="135">
        <f t="shared" si="79"/>
        <v>31</v>
      </c>
      <c r="AK99" s="135">
        <f t="shared" si="80"/>
        <v>28</v>
      </c>
      <c r="AL99" s="135">
        <f t="shared" si="81"/>
        <v>14</v>
      </c>
      <c r="AM99" s="100">
        <v>1</v>
      </c>
      <c r="AN99" s="100">
        <v>28</v>
      </c>
      <c r="AO99" s="100">
        <v>14</v>
      </c>
      <c r="AP99" s="106">
        <v>0</v>
      </c>
      <c r="AQ99" s="106">
        <v>0</v>
      </c>
      <c r="AR99" s="106">
        <v>0</v>
      </c>
      <c r="AS99" s="106"/>
      <c r="AT99" s="106"/>
      <c r="AU99" s="106"/>
      <c r="AV99" s="106">
        <v>0</v>
      </c>
      <c r="AW99" s="106">
        <v>0</v>
      </c>
      <c r="AX99" s="106">
        <v>0</v>
      </c>
      <c r="AY99" s="106">
        <v>0</v>
      </c>
      <c r="AZ99" s="106">
        <v>0</v>
      </c>
      <c r="BA99" s="106"/>
      <c r="BB99" s="106"/>
      <c r="BC99" s="106"/>
      <c r="BD99" s="106">
        <v>0</v>
      </c>
      <c r="BE99" s="106">
        <v>0</v>
      </c>
      <c r="BF99" s="106">
        <v>0</v>
      </c>
      <c r="BG99" s="135">
        <f t="shared" si="82"/>
        <v>1</v>
      </c>
      <c r="BH99" s="135">
        <f t="shared" si="83"/>
        <v>1</v>
      </c>
      <c r="BI99" s="106">
        <v>0</v>
      </c>
      <c r="BJ99" s="106">
        <v>0</v>
      </c>
      <c r="BK99" s="106">
        <v>0</v>
      </c>
      <c r="BL99" s="106">
        <v>0</v>
      </c>
      <c r="BM99" s="106">
        <v>1</v>
      </c>
      <c r="BN99" s="106">
        <v>1</v>
      </c>
      <c r="BO99" s="106">
        <v>0</v>
      </c>
      <c r="BP99" s="106">
        <v>0</v>
      </c>
      <c r="BQ99" s="106">
        <v>0</v>
      </c>
      <c r="BR99" s="106">
        <v>0</v>
      </c>
      <c r="BS99" s="106">
        <v>16</v>
      </c>
      <c r="BT99" s="106">
        <v>16</v>
      </c>
      <c r="BU99" s="106">
        <v>0</v>
      </c>
      <c r="BV99" s="106">
        <v>357</v>
      </c>
      <c r="BW99" s="106">
        <v>0</v>
      </c>
      <c r="BX99" s="106">
        <v>0</v>
      </c>
      <c r="BY99" s="106">
        <v>0</v>
      </c>
      <c r="BZ99" s="106">
        <v>0</v>
      </c>
      <c r="CA99" s="106">
        <v>0</v>
      </c>
      <c r="CB99" s="106">
        <v>0</v>
      </c>
      <c r="CC99" s="106">
        <v>2</v>
      </c>
      <c r="CD99" s="131">
        <v>0</v>
      </c>
      <c r="CE99" s="131"/>
      <c r="CF99" s="131"/>
      <c r="CG99" s="131">
        <v>0</v>
      </c>
      <c r="CH99" s="131">
        <v>0</v>
      </c>
    </row>
    <row r="100" spans="1:86" s="89" customFormat="1" ht="74.25" customHeight="1" x14ac:dyDescent="0.5">
      <c r="A100" s="335" t="s">
        <v>118</v>
      </c>
      <c r="B100" s="335"/>
      <c r="C100" s="135">
        <f t="shared" si="77"/>
        <v>451</v>
      </c>
      <c r="D100" s="135">
        <f t="shared" ref="D100" si="90">SUM(D101:D113)</f>
        <v>466072</v>
      </c>
      <c r="E100" s="135">
        <f>SUM(E101:E113)</f>
        <v>52829</v>
      </c>
      <c r="F100" s="135">
        <f t="shared" si="78"/>
        <v>25094</v>
      </c>
      <c r="G100" s="135">
        <f t="shared" si="88"/>
        <v>3365</v>
      </c>
      <c r="H100" s="135">
        <f t="shared" ref="H100" si="91">SUM(H101:H113)</f>
        <v>1820</v>
      </c>
      <c r="I100" s="135">
        <f t="shared" ref="I100" si="92">SUM(I101:I113)</f>
        <v>1021</v>
      </c>
      <c r="J100" s="135">
        <f t="shared" ref="J100:Q100" si="93">SUM(J101:J113)</f>
        <v>524</v>
      </c>
      <c r="K100" s="135">
        <f t="shared" si="93"/>
        <v>378</v>
      </c>
      <c r="L100" s="135">
        <f t="shared" si="93"/>
        <v>770.59999999999991</v>
      </c>
      <c r="M100" s="135">
        <f t="shared" ref="M100" si="94">SUM(M101:M113)</f>
        <v>1509</v>
      </c>
      <c r="N100" s="135">
        <f t="shared" ref="N100" si="95">SUM(N101:N113)</f>
        <v>1440</v>
      </c>
      <c r="O100" s="135">
        <f t="shared" ref="O100" si="96">SUM(O101:O113)</f>
        <v>1227</v>
      </c>
      <c r="P100" s="135">
        <f t="shared" si="93"/>
        <v>917</v>
      </c>
      <c r="Q100" s="135">
        <f t="shared" si="93"/>
        <v>310</v>
      </c>
      <c r="R100" s="135">
        <f t="shared" ref="R100:S100" si="97">SUM(R101:R112)</f>
        <v>909</v>
      </c>
      <c r="S100" s="135">
        <f t="shared" si="97"/>
        <v>20260.099999999999</v>
      </c>
      <c r="T100" s="135">
        <v>3713</v>
      </c>
      <c r="U100" s="135">
        <f t="shared" ref="U100:V100" si="98">SUM(U101:U112)</f>
        <v>16266</v>
      </c>
      <c r="V100" s="135">
        <f t="shared" si="98"/>
        <v>3657.4</v>
      </c>
      <c r="W100" s="135">
        <f t="shared" ref="W100:Y100" si="99">SUM(W101:W113)</f>
        <v>522</v>
      </c>
      <c r="X100" s="135">
        <f t="shared" si="99"/>
        <v>2</v>
      </c>
      <c r="Y100" s="135">
        <f t="shared" si="99"/>
        <v>2</v>
      </c>
      <c r="Z100" s="135">
        <f t="shared" ref="Z100:AB100" si="100">SUM(Z101:Z113)</f>
        <v>10600</v>
      </c>
      <c r="AA100" s="135">
        <f t="shared" si="100"/>
        <v>11971.603419999999</v>
      </c>
      <c r="AB100" s="135">
        <f t="shared" si="100"/>
        <v>784</v>
      </c>
      <c r="AC100" s="135">
        <f>SUM(AC101:AC113)</f>
        <v>0</v>
      </c>
      <c r="AD100" s="135">
        <f t="shared" ref="AD100:CH100" si="101">SUM(AD101:AD113)</f>
        <v>122</v>
      </c>
      <c r="AE100" s="135">
        <f t="shared" si="101"/>
        <v>0</v>
      </c>
      <c r="AF100" s="135">
        <f t="shared" si="101"/>
        <v>225</v>
      </c>
      <c r="AG100" s="135">
        <f t="shared" si="101"/>
        <v>104</v>
      </c>
      <c r="AH100" s="135">
        <f t="shared" si="101"/>
        <v>0</v>
      </c>
      <c r="AI100" s="135">
        <f t="shared" si="89"/>
        <v>22034</v>
      </c>
      <c r="AJ100" s="135">
        <f t="shared" si="79"/>
        <v>21732</v>
      </c>
      <c r="AK100" s="135">
        <f t="shared" si="80"/>
        <v>2124</v>
      </c>
      <c r="AL100" s="135">
        <f t="shared" si="81"/>
        <v>1307</v>
      </c>
      <c r="AM100" s="135">
        <f t="shared" si="101"/>
        <v>0</v>
      </c>
      <c r="AN100" s="135">
        <f t="shared" si="101"/>
        <v>1950</v>
      </c>
      <c r="AO100" s="135">
        <f t="shared" si="101"/>
        <v>1179</v>
      </c>
      <c r="AP100" s="135">
        <f t="shared" si="101"/>
        <v>0</v>
      </c>
      <c r="AQ100" s="135">
        <f t="shared" si="101"/>
        <v>1</v>
      </c>
      <c r="AR100" s="135">
        <f t="shared" si="101"/>
        <v>0</v>
      </c>
      <c r="AS100" s="135">
        <f t="shared" si="101"/>
        <v>0</v>
      </c>
      <c r="AT100" s="135">
        <f t="shared" si="101"/>
        <v>173</v>
      </c>
      <c r="AU100" s="135">
        <f t="shared" si="101"/>
        <v>128</v>
      </c>
      <c r="AV100" s="135">
        <f t="shared" si="101"/>
        <v>0</v>
      </c>
      <c r="AW100" s="135">
        <f t="shared" si="101"/>
        <v>86</v>
      </c>
      <c r="AX100" s="135">
        <f t="shared" si="101"/>
        <v>58</v>
      </c>
      <c r="AY100" s="135">
        <f t="shared" si="101"/>
        <v>0</v>
      </c>
      <c r="AZ100" s="135">
        <f t="shared" si="101"/>
        <v>297.3023</v>
      </c>
      <c r="BA100" s="135">
        <f t="shared" si="101"/>
        <v>0</v>
      </c>
      <c r="BB100" s="135">
        <f t="shared" si="101"/>
        <v>668</v>
      </c>
      <c r="BC100" s="135">
        <f t="shared" si="101"/>
        <v>612</v>
      </c>
      <c r="BD100" s="135">
        <f t="shared" si="101"/>
        <v>0</v>
      </c>
      <c r="BE100" s="135">
        <f t="shared" si="101"/>
        <v>104</v>
      </c>
      <c r="BF100" s="135">
        <f t="shared" si="101"/>
        <v>30</v>
      </c>
      <c r="BG100" s="135">
        <f t="shared" si="82"/>
        <v>933</v>
      </c>
      <c r="BH100" s="135">
        <f t="shared" si="83"/>
        <v>733</v>
      </c>
      <c r="BI100" s="135">
        <f t="shared" si="101"/>
        <v>0</v>
      </c>
      <c r="BJ100" s="135">
        <f t="shared" si="101"/>
        <v>536</v>
      </c>
      <c r="BK100" s="135">
        <f t="shared" si="101"/>
        <v>431</v>
      </c>
      <c r="BL100" s="135">
        <f t="shared" si="101"/>
        <v>0</v>
      </c>
      <c r="BM100" s="135">
        <f t="shared" si="101"/>
        <v>397</v>
      </c>
      <c r="BN100" s="135">
        <f t="shared" si="101"/>
        <v>302</v>
      </c>
      <c r="BO100" s="135">
        <f t="shared" si="101"/>
        <v>0</v>
      </c>
      <c r="BP100" s="135">
        <f t="shared" si="101"/>
        <v>444</v>
      </c>
      <c r="BQ100" s="135">
        <f t="shared" si="101"/>
        <v>379</v>
      </c>
      <c r="BR100" s="135">
        <f t="shared" si="101"/>
        <v>0</v>
      </c>
      <c r="BS100" s="135">
        <f t="shared" si="101"/>
        <v>2043</v>
      </c>
      <c r="BT100" s="135">
        <f t="shared" si="101"/>
        <v>1274</v>
      </c>
      <c r="BU100" s="135">
        <f t="shared" si="101"/>
        <v>0</v>
      </c>
      <c r="BV100" s="135">
        <f t="shared" si="101"/>
        <v>44365.932999999997</v>
      </c>
      <c r="BW100" s="135">
        <f t="shared" si="101"/>
        <v>0</v>
      </c>
      <c r="BX100" s="135">
        <f t="shared" si="101"/>
        <v>17756</v>
      </c>
      <c r="BY100" s="135">
        <f t="shared" si="101"/>
        <v>17339</v>
      </c>
      <c r="BZ100" s="135">
        <f t="shared" si="101"/>
        <v>0</v>
      </c>
      <c r="CA100" s="135">
        <f t="shared" si="101"/>
        <v>3416.52</v>
      </c>
      <c r="CB100" s="135">
        <f t="shared" si="101"/>
        <v>0</v>
      </c>
      <c r="CC100" s="135">
        <f t="shared" si="101"/>
        <v>541</v>
      </c>
      <c r="CD100" s="135">
        <f t="shared" si="101"/>
        <v>1</v>
      </c>
      <c r="CE100" s="135">
        <f t="shared" si="101"/>
        <v>1</v>
      </c>
      <c r="CF100" s="135">
        <f t="shared" si="101"/>
        <v>8</v>
      </c>
      <c r="CG100" s="135">
        <f t="shared" si="101"/>
        <v>11.347303790000002</v>
      </c>
      <c r="CH100" s="135">
        <f t="shared" si="101"/>
        <v>237</v>
      </c>
    </row>
    <row r="101" spans="1:86" s="90" customFormat="1" ht="74.25" customHeight="1" x14ac:dyDescent="0.5">
      <c r="A101" s="112">
        <v>1</v>
      </c>
      <c r="B101" s="116" t="s">
        <v>352</v>
      </c>
      <c r="C101" s="114">
        <f t="shared" si="77"/>
        <v>19</v>
      </c>
      <c r="D101" s="105">
        <f>87819-21099</f>
        <v>66720</v>
      </c>
      <c r="E101" s="105">
        <v>7299</v>
      </c>
      <c r="F101" s="114">
        <f t="shared" si="78"/>
        <v>1454</v>
      </c>
      <c r="G101" s="114">
        <f t="shared" si="88"/>
        <v>600</v>
      </c>
      <c r="H101" s="105">
        <v>260</v>
      </c>
      <c r="I101" s="105">
        <v>261</v>
      </c>
      <c r="J101" s="105">
        <v>79</v>
      </c>
      <c r="K101" s="105">
        <v>70</v>
      </c>
      <c r="L101" s="105">
        <v>350</v>
      </c>
      <c r="M101" s="105">
        <v>296</v>
      </c>
      <c r="N101" s="105">
        <v>260</v>
      </c>
      <c r="O101" s="105">
        <v>143</v>
      </c>
      <c r="P101" s="105">
        <v>118</v>
      </c>
      <c r="Q101" s="105">
        <v>25</v>
      </c>
      <c r="R101" s="105">
        <v>85</v>
      </c>
      <c r="S101" s="105">
        <v>1700</v>
      </c>
      <c r="T101" s="105"/>
      <c r="U101" s="105">
        <v>0</v>
      </c>
      <c r="V101" s="105">
        <v>0</v>
      </c>
      <c r="W101" s="105">
        <v>30</v>
      </c>
      <c r="X101" s="105">
        <v>0</v>
      </c>
      <c r="Y101" s="105">
        <v>0</v>
      </c>
      <c r="Z101" s="105">
        <v>3205</v>
      </c>
      <c r="AA101" s="105">
        <v>3118.9037900000003</v>
      </c>
      <c r="AB101" s="105">
        <v>113</v>
      </c>
      <c r="AC101" s="102">
        <v>0</v>
      </c>
      <c r="AD101" s="102">
        <v>4</v>
      </c>
      <c r="AE101" s="102">
        <v>0</v>
      </c>
      <c r="AF101" s="102">
        <v>11</v>
      </c>
      <c r="AG101" s="102">
        <v>4</v>
      </c>
      <c r="AH101" s="106"/>
      <c r="AI101" s="135">
        <f t="shared" si="89"/>
        <v>583</v>
      </c>
      <c r="AJ101" s="135">
        <f t="shared" si="79"/>
        <v>663</v>
      </c>
      <c r="AK101" s="135">
        <f t="shared" si="80"/>
        <v>244</v>
      </c>
      <c r="AL101" s="135">
        <f t="shared" si="81"/>
        <v>169</v>
      </c>
      <c r="AM101" s="100">
        <v>0</v>
      </c>
      <c r="AN101" s="100">
        <v>232</v>
      </c>
      <c r="AO101" s="100">
        <v>158</v>
      </c>
      <c r="AP101" s="106">
        <v>0</v>
      </c>
      <c r="AQ101" s="106">
        <v>0</v>
      </c>
      <c r="AR101" s="106">
        <v>0</v>
      </c>
      <c r="AS101" s="106">
        <v>0</v>
      </c>
      <c r="AT101" s="106">
        <v>12</v>
      </c>
      <c r="AU101" s="106">
        <v>11</v>
      </c>
      <c r="AV101" s="106">
        <v>0</v>
      </c>
      <c r="AW101" s="106">
        <v>0</v>
      </c>
      <c r="AX101" s="106">
        <v>0</v>
      </c>
      <c r="AY101" s="106">
        <v>0</v>
      </c>
      <c r="AZ101" s="106">
        <v>0</v>
      </c>
      <c r="BA101" s="106">
        <v>0</v>
      </c>
      <c r="BB101" s="106">
        <v>42</v>
      </c>
      <c r="BC101" s="106">
        <v>40</v>
      </c>
      <c r="BD101" s="106">
        <v>0</v>
      </c>
      <c r="BE101" s="106">
        <v>8</v>
      </c>
      <c r="BF101" s="106">
        <v>0</v>
      </c>
      <c r="BG101" s="135">
        <f t="shared" si="82"/>
        <v>165</v>
      </c>
      <c r="BH101" s="135">
        <f t="shared" si="83"/>
        <v>165</v>
      </c>
      <c r="BI101" s="106">
        <v>0</v>
      </c>
      <c r="BJ101" s="106">
        <v>100</v>
      </c>
      <c r="BK101" s="106">
        <v>100</v>
      </c>
      <c r="BL101" s="106">
        <v>0</v>
      </c>
      <c r="BM101" s="106">
        <v>65</v>
      </c>
      <c r="BN101" s="106">
        <v>65</v>
      </c>
      <c r="BO101" s="106">
        <v>0</v>
      </c>
      <c r="BP101" s="106">
        <v>145</v>
      </c>
      <c r="BQ101" s="106">
        <v>125</v>
      </c>
      <c r="BR101" s="106">
        <v>0</v>
      </c>
      <c r="BS101" s="106">
        <v>223</v>
      </c>
      <c r="BT101" s="106">
        <v>164</v>
      </c>
      <c r="BU101" s="106">
        <v>0</v>
      </c>
      <c r="BV101" s="106">
        <v>4552</v>
      </c>
      <c r="BW101" s="106">
        <v>0</v>
      </c>
      <c r="BX101" s="106">
        <v>0</v>
      </c>
      <c r="BY101" s="106">
        <v>0</v>
      </c>
      <c r="BZ101" s="106">
        <v>0</v>
      </c>
      <c r="CA101" s="106">
        <v>0</v>
      </c>
      <c r="CB101" s="106"/>
      <c r="CC101" s="106">
        <v>46</v>
      </c>
      <c r="CD101" s="131">
        <v>0</v>
      </c>
      <c r="CE101" s="131">
        <v>0</v>
      </c>
      <c r="CF101" s="131">
        <v>0</v>
      </c>
      <c r="CG101" s="131">
        <v>2.6989037900000001</v>
      </c>
      <c r="CH101" s="131">
        <v>55</v>
      </c>
    </row>
    <row r="102" spans="1:86" s="90" customFormat="1" ht="74.25" customHeight="1" x14ac:dyDescent="0.5">
      <c r="A102" s="112">
        <v>2</v>
      </c>
      <c r="B102" s="116" t="s">
        <v>353</v>
      </c>
      <c r="C102" s="114">
        <f t="shared" si="77"/>
        <v>26</v>
      </c>
      <c r="D102" s="105">
        <v>21739</v>
      </c>
      <c r="E102" s="105">
        <v>2539</v>
      </c>
      <c r="F102" s="114">
        <f t="shared" si="78"/>
        <v>1409</v>
      </c>
      <c r="G102" s="114">
        <f t="shared" si="88"/>
        <v>327</v>
      </c>
      <c r="H102" s="105">
        <v>220</v>
      </c>
      <c r="I102" s="105">
        <v>47</v>
      </c>
      <c r="J102" s="105">
        <v>60</v>
      </c>
      <c r="K102" s="105">
        <v>58</v>
      </c>
      <c r="L102" s="105">
        <v>0</v>
      </c>
      <c r="M102" s="105">
        <v>66</v>
      </c>
      <c r="N102" s="105">
        <v>138</v>
      </c>
      <c r="O102" s="105">
        <v>105</v>
      </c>
      <c r="P102" s="105">
        <v>78</v>
      </c>
      <c r="Q102" s="105">
        <v>27</v>
      </c>
      <c r="R102" s="105">
        <v>65</v>
      </c>
      <c r="S102" s="105">
        <v>1850</v>
      </c>
      <c r="T102" s="105"/>
      <c r="U102" s="105">
        <v>650</v>
      </c>
      <c r="V102" s="105">
        <v>131</v>
      </c>
      <c r="W102" s="105">
        <v>41</v>
      </c>
      <c r="X102" s="105">
        <v>0</v>
      </c>
      <c r="Y102" s="105">
        <v>0</v>
      </c>
      <c r="Z102" s="105">
        <v>552</v>
      </c>
      <c r="AA102" s="105">
        <v>544.42791</v>
      </c>
      <c r="AB102" s="105">
        <v>59</v>
      </c>
      <c r="AC102" s="102">
        <v>0</v>
      </c>
      <c r="AD102" s="102">
        <v>4</v>
      </c>
      <c r="AE102" s="102">
        <v>0</v>
      </c>
      <c r="AF102" s="102">
        <v>22</v>
      </c>
      <c r="AG102" s="102">
        <v>0</v>
      </c>
      <c r="AH102" s="106"/>
      <c r="AI102" s="135">
        <f t="shared" si="89"/>
        <v>3012</v>
      </c>
      <c r="AJ102" s="135">
        <f t="shared" si="79"/>
        <v>2579</v>
      </c>
      <c r="AK102" s="135">
        <f t="shared" si="80"/>
        <v>119</v>
      </c>
      <c r="AL102" s="135">
        <f t="shared" si="81"/>
        <v>103</v>
      </c>
      <c r="AM102" s="100">
        <v>0</v>
      </c>
      <c r="AN102" s="100">
        <v>96</v>
      </c>
      <c r="AO102" s="100">
        <v>84</v>
      </c>
      <c r="AP102" s="106">
        <v>0</v>
      </c>
      <c r="AQ102" s="106">
        <v>0</v>
      </c>
      <c r="AR102" s="106">
        <v>0</v>
      </c>
      <c r="AS102" s="106">
        <v>0</v>
      </c>
      <c r="AT102" s="106">
        <v>23</v>
      </c>
      <c r="AU102" s="106">
        <v>19</v>
      </c>
      <c r="AV102" s="106">
        <v>0</v>
      </c>
      <c r="AW102" s="106">
        <v>1</v>
      </c>
      <c r="AX102" s="106">
        <v>0</v>
      </c>
      <c r="AY102" s="106">
        <v>0</v>
      </c>
      <c r="AZ102" s="106">
        <v>2.23E-2</v>
      </c>
      <c r="BA102" s="106">
        <v>0</v>
      </c>
      <c r="BB102" s="106">
        <v>65</v>
      </c>
      <c r="BC102" s="106">
        <v>50</v>
      </c>
      <c r="BD102" s="106">
        <v>0</v>
      </c>
      <c r="BE102" s="106">
        <v>24</v>
      </c>
      <c r="BF102" s="106">
        <v>0</v>
      </c>
      <c r="BG102" s="135">
        <f t="shared" si="82"/>
        <v>170</v>
      </c>
      <c r="BH102" s="135">
        <f t="shared" si="83"/>
        <v>25</v>
      </c>
      <c r="BI102" s="106">
        <v>0</v>
      </c>
      <c r="BJ102" s="106">
        <v>85</v>
      </c>
      <c r="BK102" s="106">
        <v>9</v>
      </c>
      <c r="BL102" s="106">
        <v>0</v>
      </c>
      <c r="BM102" s="106">
        <v>85</v>
      </c>
      <c r="BN102" s="106">
        <v>16</v>
      </c>
      <c r="BO102" s="106">
        <v>0</v>
      </c>
      <c r="BP102" s="106">
        <v>30</v>
      </c>
      <c r="BQ102" s="106">
        <v>30</v>
      </c>
      <c r="BR102" s="106">
        <v>0</v>
      </c>
      <c r="BS102" s="106">
        <v>124</v>
      </c>
      <c r="BT102" s="106">
        <v>8</v>
      </c>
      <c r="BU102" s="106">
        <v>0</v>
      </c>
      <c r="BV102" s="106">
        <v>2934</v>
      </c>
      <c r="BW102" s="106">
        <v>0</v>
      </c>
      <c r="BX102" s="106">
        <v>2598</v>
      </c>
      <c r="BY102" s="106">
        <v>2363</v>
      </c>
      <c r="BZ102" s="106">
        <v>0</v>
      </c>
      <c r="CA102" s="106">
        <v>648</v>
      </c>
      <c r="CB102" s="106"/>
      <c r="CC102" s="106">
        <v>37</v>
      </c>
      <c r="CD102" s="131">
        <v>0</v>
      </c>
      <c r="CE102" s="131">
        <v>0</v>
      </c>
      <c r="CF102" s="131">
        <v>0</v>
      </c>
      <c r="CG102" s="131">
        <v>0.40100000000000002</v>
      </c>
      <c r="CH102" s="131">
        <v>0</v>
      </c>
    </row>
    <row r="103" spans="1:86" s="90" customFormat="1" ht="74.25" customHeight="1" x14ac:dyDescent="0.5">
      <c r="A103" s="112">
        <v>3</v>
      </c>
      <c r="B103" s="116" t="s">
        <v>354</v>
      </c>
      <c r="C103" s="114">
        <f t="shared" si="77"/>
        <v>45</v>
      </c>
      <c r="D103" s="105">
        <v>39548</v>
      </c>
      <c r="E103" s="105">
        <v>4517</v>
      </c>
      <c r="F103" s="114">
        <f t="shared" si="78"/>
        <v>1601</v>
      </c>
      <c r="G103" s="114">
        <f t="shared" si="88"/>
        <v>170</v>
      </c>
      <c r="H103" s="105">
        <v>109</v>
      </c>
      <c r="I103" s="105">
        <v>41</v>
      </c>
      <c r="J103" s="105">
        <v>20</v>
      </c>
      <c r="K103" s="105">
        <v>9</v>
      </c>
      <c r="L103" s="105">
        <v>19.900000000000002</v>
      </c>
      <c r="M103" s="105">
        <v>112</v>
      </c>
      <c r="N103" s="105">
        <v>112</v>
      </c>
      <c r="O103" s="105">
        <v>116</v>
      </c>
      <c r="P103" s="105">
        <v>82</v>
      </c>
      <c r="Q103" s="105">
        <v>34</v>
      </c>
      <c r="R103" s="105">
        <v>45</v>
      </c>
      <c r="S103" s="105">
        <v>1300</v>
      </c>
      <c r="T103" s="105"/>
      <c r="U103" s="105">
        <v>1037</v>
      </c>
      <c r="V103" s="105">
        <v>390</v>
      </c>
      <c r="W103" s="105">
        <v>46</v>
      </c>
      <c r="X103" s="105">
        <v>0</v>
      </c>
      <c r="Y103" s="105">
        <v>0</v>
      </c>
      <c r="Z103" s="105">
        <v>472</v>
      </c>
      <c r="AA103" s="105">
        <v>829.74977000000001</v>
      </c>
      <c r="AB103" s="105">
        <v>50</v>
      </c>
      <c r="AC103" s="102">
        <v>0</v>
      </c>
      <c r="AD103" s="102">
        <v>4</v>
      </c>
      <c r="AE103" s="102">
        <v>0</v>
      </c>
      <c r="AF103" s="102">
        <v>17</v>
      </c>
      <c r="AG103" s="102">
        <v>24</v>
      </c>
      <c r="AH103" s="106"/>
      <c r="AI103" s="135">
        <f t="shared" si="89"/>
        <v>1229</v>
      </c>
      <c r="AJ103" s="135">
        <f t="shared" si="79"/>
        <v>1283</v>
      </c>
      <c r="AK103" s="135">
        <f t="shared" si="80"/>
        <v>95</v>
      </c>
      <c r="AL103" s="135">
        <f t="shared" si="81"/>
        <v>79</v>
      </c>
      <c r="AM103" s="100">
        <v>0</v>
      </c>
      <c r="AN103" s="100">
        <v>90</v>
      </c>
      <c r="AO103" s="100">
        <v>75</v>
      </c>
      <c r="AP103" s="106">
        <v>0</v>
      </c>
      <c r="AQ103" s="106">
        <v>0</v>
      </c>
      <c r="AR103" s="106">
        <v>0</v>
      </c>
      <c r="AS103" s="106">
        <v>0</v>
      </c>
      <c r="AT103" s="106">
        <v>5</v>
      </c>
      <c r="AU103" s="106">
        <v>4</v>
      </c>
      <c r="AV103" s="106">
        <v>0</v>
      </c>
      <c r="AW103" s="106">
        <v>0</v>
      </c>
      <c r="AX103" s="106">
        <v>0</v>
      </c>
      <c r="AY103" s="106">
        <v>0</v>
      </c>
      <c r="AZ103" s="106">
        <v>0</v>
      </c>
      <c r="BA103" s="106">
        <v>0</v>
      </c>
      <c r="BB103" s="106">
        <v>15</v>
      </c>
      <c r="BC103" s="106">
        <v>13</v>
      </c>
      <c r="BD103" s="106">
        <v>0</v>
      </c>
      <c r="BE103" s="106">
        <v>0</v>
      </c>
      <c r="BF103" s="106">
        <v>0</v>
      </c>
      <c r="BG103" s="135">
        <f t="shared" si="82"/>
        <v>59</v>
      </c>
      <c r="BH103" s="135">
        <f t="shared" si="83"/>
        <v>59</v>
      </c>
      <c r="BI103" s="106">
        <v>0</v>
      </c>
      <c r="BJ103" s="106">
        <v>25</v>
      </c>
      <c r="BK103" s="106">
        <v>25</v>
      </c>
      <c r="BL103" s="106">
        <v>0</v>
      </c>
      <c r="BM103" s="106">
        <v>34</v>
      </c>
      <c r="BN103" s="106">
        <v>34</v>
      </c>
      <c r="BO103" s="106">
        <v>0</v>
      </c>
      <c r="BP103" s="106">
        <v>19</v>
      </c>
      <c r="BQ103" s="106">
        <v>19</v>
      </c>
      <c r="BR103" s="106">
        <v>0</v>
      </c>
      <c r="BS103" s="106">
        <v>50</v>
      </c>
      <c r="BT103" s="106">
        <v>27</v>
      </c>
      <c r="BU103" s="106">
        <v>0</v>
      </c>
      <c r="BV103" s="106">
        <v>1348</v>
      </c>
      <c r="BW103" s="106">
        <v>0</v>
      </c>
      <c r="BX103" s="106">
        <v>1086</v>
      </c>
      <c r="BY103" s="106">
        <v>1086</v>
      </c>
      <c r="BZ103" s="106">
        <v>0</v>
      </c>
      <c r="CA103" s="106">
        <v>192.45000000000002</v>
      </c>
      <c r="CB103" s="106"/>
      <c r="CC103" s="106">
        <v>46</v>
      </c>
      <c r="CD103" s="131">
        <v>0</v>
      </c>
      <c r="CE103" s="131">
        <v>0</v>
      </c>
      <c r="CF103" s="131">
        <v>0</v>
      </c>
      <c r="CG103" s="131">
        <v>0.82969999999999999</v>
      </c>
      <c r="CH103" s="131">
        <v>8</v>
      </c>
    </row>
    <row r="104" spans="1:86" s="90" customFormat="1" ht="74.25" customHeight="1" x14ac:dyDescent="0.5">
      <c r="A104" s="112">
        <v>4</v>
      </c>
      <c r="B104" s="116" t="s">
        <v>355</v>
      </c>
      <c r="C104" s="114">
        <f t="shared" si="77"/>
        <v>48</v>
      </c>
      <c r="D104" s="105">
        <v>31637</v>
      </c>
      <c r="E104" s="105">
        <v>3664</v>
      </c>
      <c r="F104" s="114">
        <f t="shared" si="78"/>
        <v>2542</v>
      </c>
      <c r="G104" s="114">
        <f t="shared" si="88"/>
        <v>264</v>
      </c>
      <c r="H104" s="105">
        <v>185</v>
      </c>
      <c r="I104" s="105">
        <v>74</v>
      </c>
      <c r="J104" s="105">
        <v>5</v>
      </c>
      <c r="K104" s="105">
        <v>0</v>
      </c>
      <c r="L104" s="105">
        <v>0</v>
      </c>
      <c r="M104" s="105">
        <v>96</v>
      </c>
      <c r="N104" s="105">
        <v>93</v>
      </c>
      <c r="O104" s="105">
        <v>67</v>
      </c>
      <c r="P104" s="105">
        <v>60</v>
      </c>
      <c r="Q104" s="105">
        <v>7</v>
      </c>
      <c r="R104" s="105">
        <v>30</v>
      </c>
      <c r="S104" s="105">
        <v>990.1</v>
      </c>
      <c r="T104" s="105"/>
      <c r="U104" s="105">
        <v>1992</v>
      </c>
      <c r="V104" s="105">
        <v>398.4</v>
      </c>
      <c r="W104" s="105">
        <v>39</v>
      </c>
      <c r="X104" s="105">
        <v>1</v>
      </c>
      <c r="Y104" s="105">
        <v>1</v>
      </c>
      <c r="Z104" s="105">
        <v>757</v>
      </c>
      <c r="AA104" s="105">
        <v>748.86942999999997</v>
      </c>
      <c r="AB104" s="105">
        <v>71</v>
      </c>
      <c r="AC104" s="102">
        <v>0</v>
      </c>
      <c r="AD104" s="102">
        <v>10</v>
      </c>
      <c r="AE104" s="102">
        <v>0</v>
      </c>
      <c r="AF104" s="102">
        <v>37</v>
      </c>
      <c r="AG104" s="102">
        <v>1</v>
      </c>
      <c r="AH104" s="106"/>
      <c r="AI104" s="135">
        <f t="shared" si="89"/>
        <v>1881</v>
      </c>
      <c r="AJ104" s="135">
        <f t="shared" si="79"/>
        <v>1828</v>
      </c>
      <c r="AK104" s="135">
        <f t="shared" si="80"/>
        <v>156</v>
      </c>
      <c r="AL104" s="135">
        <f t="shared" si="81"/>
        <v>114</v>
      </c>
      <c r="AM104" s="100">
        <v>0</v>
      </c>
      <c r="AN104" s="100">
        <v>139</v>
      </c>
      <c r="AO104" s="100">
        <v>109</v>
      </c>
      <c r="AP104" s="106">
        <v>0</v>
      </c>
      <c r="AQ104" s="106">
        <v>0</v>
      </c>
      <c r="AR104" s="106">
        <v>0</v>
      </c>
      <c r="AS104" s="106">
        <v>0</v>
      </c>
      <c r="AT104" s="106">
        <v>17</v>
      </c>
      <c r="AU104" s="106">
        <v>5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6">
        <v>0</v>
      </c>
      <c r="BB104" s="106">
        <v>15</v>
      </c>
      <c r="BC104" s="106">
        <v>12</v>
      </c>
      <c r="BD104" s="106">
        <v>0</v>
      </c>
      <c r="BE104" s="106">
        <v>13</v>
      </c>
      <c r="BF104" s="106">
        <v>0</v>
      </c>
      <c r="BG104" s="135">
        <f t="shared" si="82"/>
        <v>27</v>
      </c>
      <c r="BH104" s="135">
        <f t="shared" si="83"/>
        <v>19</v>
      </c>
      <c r="BI104" s="106">
        <v>0</v>
      </c>
      <c r="BJ104" s="106">
        <v>20</v>
      </c>
      <c r="BK104" s="106">
        <v>14</v>
      </c>
      <c r="BL104" s="106">
        <v>0</v>
      </c>
      <c r="BM104" s="106">
        <v>7</v>
      </c>
      <c r="BN104" s="106">
        <v>5</v>
      </c>
      <c r="BO104" s="106">
        <v>0</v>
      </c>
      <c r="BP104" s="106">
        <v>28</v>
      </c>
      <c r="BQ104" s="106">
        <v>22</v>
      </c>
      <c r="BR104" s="106">
        <v>0</v>
      </c>
      <c r="BS104" s="106">
        <v>106</v>
      </c>
      <c r="BT104" s="106">
        <v>67</v>
      </c>
      <c r="BU104" s="106">
        <v>0</v>
      </c>
      <c r="BV104" s="106">
        <v>1961</v>
      </c>
      <c r="BW104" s="106">
        <v>0</v>
      </c>
      <c r="BX104" s="106">
        <v>1692</v>
      </c>
      <c r="BY104" s="106">
        <v>1594</v>
      </c>
      <c r="BZ104" s="106">
        <v>0</v>
      </c>
      <c r="CA104" s="106">
        <v>338.4</v>
      </c>
      <c r="CB104" s="106"/>
      <c r="CC104" s="106">
        <v>36</v>
      </c>
      <c r="CD104" s="131">
        <v>1</v>
      </c>
      <c r="CE104" s="131">
        <v>1</v>
      </c>
      <c r="CF104" s="131">
        <v>8</v>
      </c>
      <c r="CG104" s="131">
        <v>0.749</v>
      </c>
      <c r="CH104" s="131">
        <v>43</v>
      </c>
    </row>
    <row r="105" spans="1:86" s="91" customFormat="1" ht="74.25" customHeight="1" x14ac:dyDescent="0.5">
      <c r="A105" s="112">
        <v>5</v>
      </c>
      <c r="B105" s="116" t="s">
        <v>356</v>
      </c>
      <c r="C105" s="114">
        <f t="shared" si="77"/>
        <v>43</v>
      </c>
      <c r="D105" s="105">
        <v>27269</v>
      </c>
      <c r="E105" s="105">
        <v>3098</v>
      </c>
      <c r="F105" s="114">
        <f t="shared" si="78"/>
        <v>2019</v>
      </c>
      <c r="G105" s="114">
        <f t="shared" si="88"/>
        <v>193</v>
      </c>
      <c r="H105" s="105">
        <v>75</v>
      </c>
      <c r="I105" s="105">
        <v>88</v>
      </c>
      <c r="J105" s="105">
        <v>30</v>
      </c>
      <c r="K105" s="105">
        <v>0</v>
      </c>
      <c r="L105" s="105">
        <v>0</v>
      </c>
      <c r="M105" s="105">
        <v>86</v>
      </c>
      <c r="N105" s="105">
        <v>85</v>
      </c>
      <c r="O105" s="105">
        <v>85</v>
      </c>
      <c r="P105" s="105">
        <v>64</v>
      </c>
      <c r="Q105" s="105">
        <v>21</v>
      </c>
      <c r="R105" s="105">
        <v>65</v>
      </c>
      <c r="S105" s="105">
        <v>2200</v>
      </c>
      <c r="T105" s="105"/>
      <c r="U105" s="105">
        <v>1505</v>
      </c>
      <c r="V105" s="105">
        <v>301</v>
      </c>
      <c r="W105" s="105">
        <v>57</v>
      </c>
      <c r="X105" s="105">
        <v>0</v>
      </c>
      <c r="Y105" s="105">
        <v>0</v>
      </c>
      <c r="Z105" s="105">
        <v>521</v>
      </c>
      <c r="AA105" s="105">
        <v>629.28197</v>
      </c>
      <c r="AB105" s="105">
        <v>49</v>
      </c>
      <c r="AC105" s="102">
        <v>0</v>
      </c>
      <c r="AD105" s="102">
        <v>8</v>
      </c>
      <c r="AE105" s="102">
        <v>0</v>
      </c>
      <c r="AF105" s="102">
        <v>21</v>
      </c>
      <c r="AG105" s="102">
        <v>14</v>
      </c>
      <c r="AH105" s="106"/>
      <c r="AI105" s="135">
        <f t="shared" si="89"/>
        <v>1801</v>
      </c>
      <c r="AJ105" s="135">
        <f t="shared" si="79"/>
        <v>1771</v>
      </c>
      <c r="AK105" s="135">
        <f t="shared" si="80"/>
        <v>85</v>
      </c>
      <c r="AL105" s="135">
        <f t="shared" si="81"/>
        <v>73</v>
      </c>
      <c r="AM105" s="100">
        <v>0</v>
      </c>
      <c r="AN105" s="100">
        <v>79</v>
      </c>
      <c r="AO105" s="100">
        <v>67</v>
      </c>
      <c r="AP105" s="106">
        <v>0</v>
      </c>
      <c r="AQ105" s="106">
        <v>0</v>
      </c>
      <c r="AR105" s="106">
        <v>0</v>
      </c>
      <c r="AS105" s="106">
        <v>0</v>
      </c>
      <c r="AT105" s="106">
        <v>6</v>
      </c>
      <c r="AU105" s="106">
        <v>6</v>
      </c>
      <c r="AV105" s="106">
        <v>0</v>
      </c>
      <c r="AW105" s="106">
        <v>2</v>
      </c>
      <c r="AX105" s="106">
        <v>2</v>
      </c>
      <c r="AY105" s="106">
        <v>0</v>
      </c>
      <c r="AZ105" s="106">
        <v>13.5</v>
      </c>
      <c r="BA105" s="106">
        <v>0</v>
      </c>
      <c r="BB105" s="106">
        <v>74</v>
      </c>
      <c r="BC105" s="106">
        <v>70</v>
      </c>
      <c r="BD105" s="106">
        <v>0</v>
      </c>
      <c r="BE105" s="106">
        <v>18</v>
      </c>
      <c r="BF105" s="106">
        <v>10</v>
      </c>
      <c r="BG105" s="135">
        <f t="shared" si="82"/>
        <v>36</v>
      </c>
      <c r="BH105" s="135">
        <f t="shared" si="83"/>
        <v>32</v>
      </c>
      <c r="BI105" s="106">
        <v>0</v>
      </c>
      <c r="BJ105" s="106">
        <v>27</v>
      </c>
      <c r="BK105" s="106">
        <v>23</v>
      </c>
      <c r="BL105" s="106">
        <v>0</v>
      </c>
      <c r="BM105" s="106">
        <v>9</v>
      </c>
      <c r="BN105" s="106">
        <v>9</v>
      </c>
      <c r="BO105" s="106">
        <v>0</v>
      </c>
      <c r="BP105" s="106">
        <v>20</v>
      </c>
      <c r="BQ105" s="106">
        <v>18</v>
      </c>
      <c r="BR105" s="106">
        <v>0</v>
      </c>
      <c r="BS105" s="106">
        <v>136</v>
      </c>
      <c r="BT105" s="106">
        <v>90</v>
      </c>
      <c r="BU105" s="106">
        <v>0</v>
      </c>
      <c r="BV105" s="106">
        <v>2382.1999999999998</v>
      </c>
      <c r="BW105" s="106">
        <v>0</v>
      </c>
      <c r="BX105" s="106">
        <v>1515</v>
      </c>
      <c r="BY105" s="106">
        <v>1476</v>
      </c>
      <c r="BZ105" s="106">
        <v>0</v>
      </c>
      <c r="CA105" s="106">
        <v>303</v>
      </c>
      <c r="CB105" s="106"/>
      <c r="CC105" s="106">
        <v>57</v>
      </c>
      <c r="CD105" s="131">
        <v>0</v>
      </c>
      <c r="CE105" s="131">
        <v>0</v>
      </c>
      <c r="CF105" s="131">
        <v>0</v>
      </c>
      <c r="CG105" s="131">
        <v>0.629</v>
      </c>
      <c r="CH105" s="131">
        <v>6</v>
      </c>
    </row>
    <row r="106" spans="1:86" s="91" customFormat="1" ht="74.25" customHeight="1" x14ac:dyDescent="0.5">
      <c r="A106" s="112">
        <v>6</v>
      </c>
      <c r="B106" s="116" t="s">
        <v>357</v>
      </c>
      <c r="C106" s="114">
        <f t="shared" si="77"/>
        <v>43</v>
      </c>
      <c r="D106" s="105">
        <v>42378</v>
      </c>
      <c r="E106" s="105">
        <v>4889</v>
      </c>
      <c r="F106" s="114">
        <f t="shared" si="78"/>
        <v>908</v>
      </c>
      <c r="G106" s="114">
        <f t="shared" si="88"/>
        <v>300</v>
      </c>
      <c r="H106" s="105">
        <v>158</v>
      </c>
      <c r="I106" s="105">
        <v>86</v>
      </c>
      <c r="J106" s="105">
        <v>56</v>
      </c>
      <c r="K106" s="105">
        <v>58</v>
      </c>
      <c r="L106" s="105">
        <v>0</v>
      </c>
      <c r="M106" s="105">
        <v>117</v>
      </c>
      <c r="N106" s="105">
        <v>111</v>
      </c>
      <c r="O106" s="105">
        <v>72</v>
      </c>
      <c r="P106" s="105">
        <v>45</v>
      </c>
      <c r="Q106" s="105">
        <v>27</v>
      </c>
      <c r="R106" s="105">
        <v>100</v>
      </c>
      <c r="S106" s="105">
        <v>3000</v>
      </c>
      <c r="T106" s="105"/>
      <c r="U106" s="105">
        <v>150</v>
      </c>
      <c r="V106" s="105">
        <v>40</v>
      </c>
      <c r="W106" s="105">
        <v>38</v>
      </c>
      <c r="X106" s="105">
        <v>0</v>
      </c>
      <c r="Y106" s="105">
        <v>0</v>
      </c>
      <c r="Z106" s="105">
        <v>396</v>
      </c>
      <c r="AA106" s="105">
        <v>850.47597000000007</v>
      </c>
      <c r="AB106" s="105">
        <v>61</v>
      </c>
      <c r="AC106" s="102">
        <v>0</v>
      </c>
      <c r="AD106" s="102">
        <v>8</v>
      </c>
      <c r="AE106" s="102"/>
      <c r="AF106" s="102">
        <v>32</v>
      </c>
      <c r="AG106" s="102">
        <v>3</v>
      </c>
      <c r="AH106" s="106"/>
      <c r="AI106" s="135">
        <f t="shared" si="89"/>
        <v>2253</v>
      </c>
      <c r="AJ106" s="135">
        <f t="shared" si="79"/>
        <v>2308</v>
      </c>
      <c r="AK106" s="135">
        <f t="shared" si="80"/>
        <v>124</v>
      </c>
      <c r="AL106" s="135">
        <f t="shared" si="81"/>
        <v>109</v>
      </c>
      <c r="AM106" s="100">
        <v>0</v>
      </c>
      <c r="AN106" s="100">
        <v>117</v>
      </c>
      <c r="AO106" s="100">
        <v>102</v>
      </c>
      <c r="AP106" s="106">
        <v>0</v>
      </c>
      <c r="AQ106" s="106">
        <v>0</v>
      </c>
      <c r="AR106" s="106">
        <v>0</v>
      </c>
      <c r="AS106" s="106">
        <v>0</v>
      </c>
      <c r="AT106" s="106">
        <v>7</v>
      </c>
      <c r="AU106" s="106">
        <v>7</v>
      </c>
      <c r="AV106" s="106">
        <v>0</v>
      </c>
      <c r="AW106" s="106">
        <v>15</v>
      </c>
      <c r="AX106" s="106">
        <v>15</v>
      </c>
      <c r="AY106" s="106">
        <v>0</v>
      </c>
      <c r="AZ106" s="106">
        <v>110.5</v>
      </c>
      <c r="BA106" s="106">
        <v>0</v>
      </c>
      <c r="BB106" s="106">
        <v>29</v>
      </c>
      <c r="BC106" s="106">
        <v>27</v>
      </c>
      <c r="BD106" s="106">
        <v>0</v>
      </c>
      <c r="BE106" s="106">
        <v>8</v>
      </c>
      <c r="BF106" s="106">
        <v>7</v>
      </c>
      <c r="BG106" s="135">
        <f t="shared" si="82"/>
        <v>69</v>
      </c>
      <c r="BH106" s="135">
        <f t="shared" si="83"/>
        <v>69</v>
      </c>
      <c r="BI106" s="106">
        <v>0</v>
      </c>
      <c r="BJ106" s="106">
        <v>24</v>
      </c>
      <c r="BK106" s="106">
        <v>24</v>
      </c>
      <c r="BL106" s="106">
        <v>0</v>
      </c>
      <c r="BM106" s="106">
        <v>45</v>
      </c>
      <c r="BN106" s="106">
        <v>45</v>
      </c>
      <c r="BO106" s="106">
        <v>0</v>
      </c>
      <c r="BP106" s="106">
        <v>20</v>
      </c>
      <c r="BQ106" s="106">
        <v>20</v>
      </c>
      <c r="BR106" s="106">
        <v>0</v>
      </c>
      <c r="BS106" s="106">
        <v>166</v>
      </c>
      <c r="BT106" s="106">
        <v>120</v>
      </c>
      <c r="BU106" s="106">
        <v>0</v>
      </c>
      <c r="BV106" s="106">
        <v>4133</v>
      </c>
      <c r="BW106" s="106">
        <v>0</v>
      </c>
      <c r="BX106" s="106">
        <v>1946</v>
      </c>
      <c r="BY106" s="106">
        <v>1941</v>
      </c>
      <c r="BZ106" s="106">
        <v>0</v>
      </c>
      <c r="CA106" s="106">
        <v>399.5</v>
      </c>
      <c r="CB106" s="106"/>
      <c r="CC106" s="106">
        <v>40</v>
      </c>
      <c r="CD106" s="131">
        <v>0</v>
      </c>
      <c r="CE106" s="131">
        <v>0</v>
      </c>
      <c r="CF106" s="131">
        <v>0</v>
      </c>
      <c r="CG106" s="131">
        <v>0.85050000000000003</v>
      </c>
      <c r="CH106" s="131">
        <v>41</v>
      </c>
    </row>
    <row r="107" spans="1:86" s="91" customFormat="1" ht="74.25" customHeight="1" x14ac:dyDescent="0.5">
      <c r="A107" s="112">
        <v>7</v>
      </c>
      <c r="B107" s="116" t="s">
        <v>358</v>
      </c>
      <c r="C107" s="114">
        <f t="shared" si="77"/>
        <v>23</v>
      </c>
      <c r="D107" s="105">
        <v>33429</v>
      </c>
      <c r="E107" s="105">
        <v>3770</v>
      </c>
      <c r="F107" s="114">
        <f t="shared" si="78"/>
        <v>1310</v>
      </c>
      <c r="G107" s="114">
        <f t="shared" si="88"/>
        <v>283</v>
      </c>
      <c r="H107" s="105">
        <v>175</v>
      </c>
      <c r="I107" s="105">
        <v>98</v>
      </c>
      <c r="J107" s="105">
        <v>10</v>
      </c>
      <c r="K107" s="105">
        <v>0</v>
      </c>
      <c r="L107" s="105">
        <v>0</v>
      </c>
      <c r="M107" s="105">
        <v>122</v>
      </c>
      <c r="N107" s="105">
        <v>108</v>
      </c>
      <c r="O107" s="105">
        <v>118</v>
      </c>
      <c r="P107" s="105">
        <v>81</v>
      </c>
      <c r="Q107" s="105">
        <v>37</v>
      </c>
      <c r="R107" s="105">
        <v>78</v>
      </c>
      <c r="S107" s="105">
        <v>1560</v>
      </c>
      <c r="T107" s="105"/>
      <c r="U107" s="105">
        <v>601</v>
      </c>
      <c r="V107" s="105">
        <v>120</v>
      </c>
      <c r="W107" s="105">
        <v>37</v>
      </c>
      <c r="X107" s="105">
        <v>0</v>
      </c>
      <c r="Y107" s="105">
        <v>0</v>
      </c>
      <c r="Z107" s="105">
        <v>1220</v>
      </c>
      <c r="AA107" s="105">
        <v>838.17092000000002</v>
      </c>
      <c r="AB107" s="105">
        <v>60</v>
      </c>
      <c r="AC107" s="102">
        <v>0</v>
      </c>
      <c r="AD107" s="102">
        <v>3</v>
      </c>
      <c r="AE107" s="102">
        <v>0</v>
      </c>
      <c r="AF107" s="102">
        <v>20</v>
      </c>
      <c r="AG107" s="102">
        <v>0</v>
      </c>
      <c r="AH107" s="106"/>
      <c r="AI107" s="135">
        <f t="shared" si="89"/>
        <v>1935</v>
      </c>
      <c r="AJ107" s="135">
        <f t="shared" si="79"/>
        <v>2090</v>
      </c>
      <c r="AK107" s="135">
        <f t="shared" si="80"/>
        <v>254</v>
      </c>
      <c r="AL107" s="135">
        <f t="shared" si="81"/>
        <v>228</v>
      </c>
      <c r="AM107" s="100">
        <v>0</v>
      </c>
      <c r="AN107" s="100">
        <v>252</v>
      </c>
      <c r="AO107" s="100">
        <v>228</v>
      </c>
      <c r="AP107" s="106">
        <v>0</v>
      </c>
      <c r="AQ107" s="106">
        <v>1</v>
      </c>
      <c r="AR107" s="106">
        <v>0</v>
      </c>
      <c r="AS107" s="106">
        <v>0</v>
      </c>
      <c r="AT107" s="106">
        <v>1</v>
      </c>
      <c r="AU107" s="106">
        <v>0</v>
      </c>
      <c r="AV107" s="106">
        <v>0</v>
      </c>
      <c r="AW107" s="106">
        <v>0</v>
      </c>
      <c r="AX107" s="106">
        <v>0</v>
      </c>
      <c r="AY107" s="106">
        <v>0</v>
      </c>
      <c r="AZ107" s="106">
        <v>0</v>
      </c>
      <c r="BA107" s="106">
        <v>0</v>
      </c>
      <c r="BB107" s="106">
        <v>71</v>
      </c>
      <c r="BC107" s="106">
        <v>65</v>
      </c>
      <c r="BD107" s="106">
        <v>0</v>
      </c>
      <c r="BE107" s="106">
        <v>17</v>
      </c>
      <c r="BF107" s="106">
        <v>7</v>
      </c>
      <c r="BG107" s="135">
        <f t="shared" si="82"/>
        <v>74</v>
      </c>
      <c r="BH107" s="135">
        <f t="shared" si="83"/>
        <v>60</v>
      </c>
      <c r="BI107" s="106">
        <v>0</v>
      </c>
      <c r="BJ107" s="106">
        <v>41</v>
      </c>
      <c r="BK107" s="106">
        <v>34</v>
      </c>
      <c r="BL107" s="106">
        <v>0</v>
      </c>
      <c r="BM107" s="106">
        <v>33</v>
      </c>
      <c r="BN107" s="106">
        <v>26</v>
      </c>
      <c r="BO107" s="106">
        <v>0</v>
      </c>
      <c r="BP107" s="106">
        <v>42</v>
      </c>
      <c r="BQ107" s="106">
        <v>34</v>
      </c>
      <c r="BR107" s="106">
        <v>0</v>
      </c>
      <c r="BS107" s="106">
        <v>141</v>
      </c>
      <c r="BT107" s="106">
        <v>106</v>
      </c>
      <c r="BU107" s="106">
        <v>0</v>
      </c>
      <c r="BV107" s="106">
        <v>2872</v>
      </c>
      <c r="BW107" s="106">
        <v>0</v>
      </c>
      <c r="BX107" s="106">
        <v>1590</v>
      </c>
      <c r="BY107" s="106">
        <v>1590</v>
      </c>
      <c r="BZ107" s="106">
        <v>0</v>
      </c>
      <c r="CA107" s="106">
        <v>318</v>
      </c>
      <c r="CB107" s="106"/>
      <c r="CC107" s="106">
        <v>48</v>
      </c>
      <c r="CD107" s="131">
        <v>0</v>
      </c>
      <c r="CE107" s="131">
        <v>0</v>
      </c>
      <c r="CF107" s="131">
        <v>0</v>
      </c>
      <c r="CG107" s="131">
        <v>0.83799999999999997</v>
      </c>
      <c r="CH107" s="131">
        <v>15</v>
      </c>
    </row>
    <row r="108" spans="1:86" s="91" customFormat="1" ht="74.25" customHeight="1" x14ac:dyDescent="0.5">
      <c r="A108" s="112">
        <v>8</v>
      </c>
      <c r="B108" s="116" t="s">
        <v>359</v>
      </c>
      <c r="C108" s="114">
        <f t="shared" si="77"/>
        <v>41</v>
      </c>
      <c r="D108" s="105">
        <v>36194</v>
      </c>
      <c r="E108" s="105">
        <v>4197</v>
      </c>
      <c r="F108" s="114">
        <f t="shared" si="78"/>
        <v>5918</v>
      </c>
      <c r="G108" s="114">
        <f t="shared" si="88"/>
        <v>168</v>
      </c>
      <c r="H108" s="105">
        <v>67</v>
      </c>
      <c r="I108" s="105">
        <v>62</v>
      </c>
      <c r="J108" s="105">
        <v>39</v>
      </c>
      <c r="K108" s="105">
        <v>60</v>
      </c>
      <c r="L108" s="105">
        <v>400.69999999999993</v>
      </c>
      <c r="M108" s="105">
        <v>114</v>
      </c>
      <c r="N108" s="105">
        <v>82</v>
      </c>
      <c r="O108" s="105">
        <v>89</v>
      </c>
      <c r="P108" s="105">
        <v>60</v>
      </c>
      <c r="Q108" s="105">
        <v>29</v>
      </c>
      <c r="R108" s="105">
        <v>90</v>
      </c>
      <c r="S108" s="105">
        <v>1800</v>
      </c>
      <c r="T108" s="105"/>
      <c r="U108" s="105">
        <v>5315</v>
      </c>
      <c r="V108" s="105">
        <v>1063</v>
      </c>
      <c r="W108" s="105">
        <v>57</v>
      </c>
      <c r="X108" s="105">
        <v>0</v>
      </c>
      <c r="Y108" s="105">
        <v>0</v>
      </c>
      <c r="Z108" s="105">
        <v>444</v>
      </c>
      <c r="AA108" s="105">
        <v>953.22632999999996</v>
      </c>
      <c r="AB108" s="105">
        <v>57</v>
      </c>
      <c r="AC108" s="99">
        <v>0</v>
      </c>
      <c r="AD108" s="99">
        <v>22</v>
      </c>
      <c r="AE108" s="102">
        <v>0</v>
      </c>
      <c r="AF108" s="102">
        <v>8</v>
      </c>
      <c r="AG108" s="102">
        <v>11</v>
      </c>
      <c r="AH108" s="106"/>
      <c r="AI108" s="135">
        <f t="shared" si="89"/>
        <v>2119</v>
      </c>
      <c r="AJ108" s="135">
        <f t="shared" si="79"/>
        <v>2119</v>
      </c>
      <c r="AK108" s="135">
        <f t="shared" si="80"/>
        <v>170</v>
      </c>
      <c r="AL108" s="135">
        <f t="shared" si="81"/>
        <v>101</v>
      </c>
      <c r="AM108" s="100">
        <v>0</v>
      </c>
      <c r="AN108" s="100">
        <v>170</v>
      </c>
      <c r="AO108" s="100">
        <v>101</v>
      </c>
      <c r="AP108" s="106">
        <v>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6">
        <v>0</v>
      </c>
      <c r="AW108" s="106">
        <v>3</v>
      </c>
      <c r="AX108" s="106">
        <v>3</v>
      </c>
      <c r="AY108" s="106">
        <v>0</v>
      </c>
      <c r="AZ108" s="106">
        <v>20.100000000000001</v>
      </c>
      <c r="BA108" s="106">
        <v>0</v>
      </c>
      <c r="BB108" s="106">
        <v>0</v>
      </c>
      <c r="BC108" s="106">
        <v>0</v>
      </c>
      <c r="BD108" s="106">
        <v>0</v>
      </c>
      <c r="BE108" s="106">
        <v>6</v>
      </c>
      <c r="BF108" s="106">
        <v>0</v>
      </c>
      <c r="BG108" s="135">
        <f t="shared" si="82"/>
        <v>51</v>
      </c>
      <c r="BH108" s="135">
        <f t="shared" si="83"/>
        <v>39</v>
      </c>
      <c r="BI108" s="106">
        <v>0</v>
      </c>
      <c r="BJ108" s="106">
        <v>26</v>
      </c>
      <c r="BK108" s="106">
        <v>19</v>
      </c>
      <c r="BL108" s="106">
        <v>0</v>
      </c>
      <c r="BM108" s="106">
        <v>25</v>
      </c>
      <c r="BN108" s="106">
        <v>20</v>
      </c>
      <c r="BO108" s="106">
        <v>0</v>
      </c>
      <c r="BP108" s="106">
        <v>24</v>
      </c>
      <c r="BQ108" s="106">
        <v>20</v>
      </c>
      <c r="BR108" s="106">
        <v>0</v>
      </c>
      <c r="BS108" s="106">
        <v>320</v>
      </c>
      <c r="BT108" s="106">
        <v>241</v>
      </c>
      <c r="BU108" s="106">
        <v>0</v>
      </c>
      <c r="BV108" s="106">
        <v>6820.75</v>
      </c>
      <c r="BW108" s="106">
        <v>0</v>
      </c>
      <c r="BX108" s="106">
        <v>1715</v>
      </c>
      <c r="BY108" s="106">
        <v>1715</v>
      </c>
      <c r="BZ108" s="106">
        <v>0</v>
      </c>
      <c r="CA108" s="106">
        <v>288.75</v>
      </c>
      <c r="CB108" s="106"/>
      <c r="CC108" s="106">
        <v>47</v>
      </c>
      <c r="CD108" s="131">
        <v>0</v>
      </c>
      <c r="CE108" s="131">
        <v>0</v>
      </c>
      <c r="CF108" s="131">
        <v>0</v>
      </c>
      <c r="CG108" s="131">
        <v>0.95320000000000005</v>
      </c>
      <c r="CH108" s="131">
        <v>9</v>
      </c>
    </row>
    <row r="109" spans="1:86" s="91" customFormat="1" ht="74.25" customHeight="1" x14ac:dyDescent="0.5">
      <c r="A109" s="112">
        <v>9</v>
      </c>
      <c r="B109" s="116" t="s">
        <v>360</v>
      </c>
      <c r="C109" s="114">
        <f t="shared" si="77"/>
        <v>48</v>
      </c>
      <c r="D109" s="105">
        <v>30373</v>
      </c>
      <c r="E109" s="105">
        <v>3454</v>
      </c>
      <c r="F109" s="114">
        <f t="shared" si="78"/>
        <v>3511</v>
      </c>
      <c r="G109" s="114">
        <f t="shared" si="88"/>
        <v>237</v>
      </c>
      <c r="H109" s="105">
        <v>170</v>
      </c>
      <c r="I109" s="105">
        <v>25</v>
      </c>
      <c r="J109" s="105">
        <v>42</v>
      </c>
      <c r="K109" s="105">
        <v>0</v>
      </c>
      <c r="L109" s="105">
        <v>0</v>
      </c>
      <c r="M109" s="105">
        <v>91</v>
      </c>
      <c r="N109" s="105">
        <v>85</v>
      </c>
      <c r="O109" s="105">
        <v>91</v>
      </c>
      <c r="P109" s="105">
        <v>70</v>
      </c>
      <c r="Q109" s="105">
        <v>21</v>
      </c>
      <c r="R109" s="105">
        <v>86</v>
      </c>
      <c r="S109" s="105">
        <v>2400</v>
      </c>
      <c r="T109" s="105"/>
      <c r="U109" s="105">
        <v>2921</v>
      </c>
      <c r="V109" s="105">
        <v>592</v>
      </c>
      <c r="W109" s="105">
        <v>64</v>
      </c>
      <c r="X109" s="105">
        <v>0</v>
      </c>
      <c r="Y109" s="105">
        <v>0</v>
      </c>
      <c r="Z109" s="105">
        <v>501</v>
      </c>
      <c r="AA109" s="105">
        <v>754.57154000000014</v>
      </c>
      <c r="AB109" s="105">
        <v>75</v>
      </c>
      <c r="AC109" s="102">
        <v>0</v>
      </c>
      <c r="AD109" s="102">
        <v>15</v>
      </c>
      <c r="AE109" s="102">
        <v>0</v>
      </c>
      <c r="AF109" s="102">
        <v>21</v>
      </c>
      <c r="AG109" s="102">
        <v>12</v>
      </c>
      <c r="AH109" s="106"/>
      <c r="AI109" s="135">
        <f t="shared" si="89"/>
        <v>2313</v>
      </c>
      <c r="AJ109" s="135">
        <f t="shared" si="79"/>
        <v>2378</v>
      </c>
      <c r="AK109" s="135">
        <f t="shared" si="80"/>
        <v>238</v>
      </c>
      <c r="AL109" s="135">
        <f t="shared" si="81"/>
        <v>112</v>
      </c>
      <c r="AM109" s="100">
        <v>0</v>
      </c>
      <c r="AN109" s="100">
        <v>196</v>
      </c>
      <c r="AO109" s="100">
        <v>76</v>
      </c>
      <c r="AP109" s="106">
        <v>0</v>
      </c>
      <c r="AQ109" s="106">
        <v>0</v>
      </c>
      <c r="AR109" s="106">
        <v>0</v>
      </c>
      <c r="AS109" s="106">
        <v>0</v>
      </c>
      <c r="AT109" s="106">
        <v>42</v>
      </c>
      <c r="AU109" s="106">
        <v>36</v>
      </c>
      <c r="AV109" s="106">
        <v>0</v>
      </c>
      <c r="AW109" s="106">
        <v>0</v>
      </c>
      <c r="AX109" s="106">
        <v>0</v>
      </c>
      <c r="AY109" s="106">
        <v>0</v>
      </c>
      <c r="AZ109" s="106">
        <v>0</v>
      </c>
      <c r="BA109" s="106">
        <v>0</v>
      </c>
      <c r="BB109" s="106">
        <v>175</v>
      </c>
      <c r="BC109" s="106">
        <v>166</v>
      </c>
      <c r="BD109" s="106">
        <v>0</v>
      </c>
      <c r="BE109" s="106">
        <v>0</v>
      </c>
      <c r="BF109" s="106">
        <v>0</v>
      </c>
      <c r="BG109" s="135">
        <f t="shared" si="82"/>
        <v>60</v>
      </c>
      <c r="BH109" s="135">
        <f t="shared" si="83"/>
        <v>60</v>
      </c>
      <c r="BI109" s="106">
        <v>0</v>
      </c>
      <c r="BJ109" s="106">
        <v>39</v>
      </c>
      <c r="BK109" s="106">
        <v>39</v>
      </c>
      <c r="BL109" s="106">
        <v>0</v>
      </c>
      <c r="BM109" s="106">
        <v>21</v>
      </c>
      <c r="BN109" s="106">
        <v>21</v>
      </c>
      <c r="BO109" s="106">
        <v>0</v>
      </c>
      <c r="BP109" s="106">
        <v>22</v>
      </c>
      <c r="BQ109" s="106">
        <v>22</v>
      </c>
      <c r="BR109" s="106">
        <v>0</v>
      </c>
      <c r="BS109" s="106">
        <v>111</v>
      </c>
      <c r="BT109" s="106">
        <v>82</v>
      </c>
      <c r="BU109" s="106">
        <v>0</v>
      </c>
      <c r="BV109" s="106">
        <v>2369</v>
      </c>
      <c r="BW109" s="106">
        <v>0</v>
      </c>
      <c r="BX109" s="106">
        <v>1945</v>
      </c>
      <c r="BY109" s="106">
        <v>1936</v>
      </c>
      <c r="BZ109" s="106">
        <v>0</v>
      </c>
      <c r="CA109" s="106">
        <v>388</v>
      </c>
      <c r="CB109" s="106"/>
      <c r="CC109" s="106">
        <v>64</v>
      </c>
      <c r="CD109" s="131">
        <v>0</v>
      </c>
      <c r="CE109" s="131">
        <v>0</v>
      </c>
      <c r="CF109" s="131">
        <v>0</v>
      </c>
      <c r="CG109" s="131">
        <v>0.54800000000000004</v>
      </c>
      <c r="CH109" s="131">
        <v>20</v>
      </c>
    </row>
    <row r="110" spans="1:86" s="91" customFormat="1" ht="74.25" customHeight="1" x14ac:dyDescent="0.5">
      <c r="A110" s="112">
        <v>10</v>
      </c>
      <c r="B110" s="116" t="s">
        <v>361</v>
      </c>
      <c r="C110" s="114">
        <f t="shared" si="77"/>
        <v>48</v>
      </c>
      <c r="D110" s="105">
        <v>32607</v>
      </c>
      <c r="E110" s="105">
        <v>3662</v>
      </c>
      <c r="F110" s="114">
        <f t="shared" si="78"/>
        <v>1283</v>
      </c>
      <c r="G110" s="114">
        <f t="shared" si="88"/>
        <v>295</v>
      </c>
      <c r="H110" s="105">
        <v>165</v>
      </c>
      <c r="I110" s="105">
        <v>71</v>
      </c>
      <c r="J110" s="105">
        <v>59</v>
      </c>
      <c r="K110" s="105">
        <v>86</v>
      </c>
      <c r="L110" s="105">
        <v>0</v>
      </c>
      <c r="M110" s="105">
        <v>107</v>
      </c>
      <c r="N110" s="105">
        <v>112</v>
      </c>
      <c r="O110" s="105">
        <v>93</v>
      </c>
      <c r="P110" s="105">
        <v>61</v>
      </c>
      <c r="Q110" s="105">
        <v>32</v>
      </c>
      <c r="R110" s="105">
        <v>148</v>
      </c>
      <c r="S110" s="105">
        <v>1750</v>
      </c>
      <c r="T110" s="105"/>
      <c r="U110" s="105">
        <v>442</v>
      </c>
      <c r="V110" s="105">
        <v>71</v>
      </c>
      <c r="W110" s="105">
        <v>22</v>
      </c>
      <c r="X110" s="105">
        <v>0</v>
      </c>
      <c r="Y110" s="105">
        <v>0</v>
      </c>
      <c r="Z110" s="105">
        <v>556</v>
      </c>
      <c r="AA110" s="105">
        <v>749.03426999999988</v>
      </c>
      <c r="AB110" s="105">
        <v>67</v>
      </c>
      <c r="AC110" s="102">
        <v>0</v>
      </c>
      <c r="AD110" s="102">
        <v>17</v>
      </c>
      <c r="AE110" s="102">
        <v>0</v>
      </c>
      <c r="AF110" s="102">
        <v>15</v>
      </c>
      <c r="AG110" s="102">
        <v>16</v>
      </c>
      <c r="AH110" s="106"/>
      <c r="AI110" s="135">
        <f t="shared" si="89"/>
        <v>1201</v>
      </c>
      <c r="AJ110" s="135">
        <f t="shared" si="79"/>
        <v>1129</v>
      </c>
      <c r="AK110" s="135">
        <f t="shared" si="80"/>
        <v>178</v>
      </c>
      <c r="AL110" s="135">
        <f t="shared" si="81"/>
        <v>6</v>
      </c>
      <c r="AM110" s="100">
        <v>0</v>
      </c>
      <c r="AN110" s="100">
        <v>170</v>
      </c>
      <c r="AO110" s="100">
        <v>0</v>
      </c>
      <c r="AP110" s="106"/>
      <c r="AQ110" s="106"/>
      <c r="AR110" s="106">
        <v>0</v>
      </c>
      <c r="AS110" s="106">
        <v>0</v>
      </c>
      <c r="AT110" s="106">
        <v>8</v>
      </c>
      <c r="AU110" s="106">
        <v>6</v>
      </c>
      <c r="AV110" s="106"/>
      <c r="AW110" s="106"/>
      <c r="AX110" s="106"/>
      <c r="AY110" s="106"/>
      <c r="AZ110" s="106"/>
      <c r="BA110" s="106"/>
      <c r="BB110" s="106">
        <v>45</v>
      </c>
      <c r="BC110" s="106">
        <v>43</v>
      </c>
      <c r="BD110" s="106">
        <v>0</v>
      </c>
      <c r="BE110" s="106"/>
      <c r="BF110" s="106"/>
      <c r="BG110" s="135">
        <f t="shared" si="82"/>
        <v>65</v>
      </c>
      <c r="BH110" s="135">
        <f t="shared" si="83"/>
        <v>64</v>
      </c>
      <c r="BI110" s="106">
        <v>0</v>
      </c>
      <c r="BJ110" s="106">
        <v>51</v>
      </c>
      <c r="BK110" s="106">
        <v>51</v>
      </c>
      <c r="BL110" s="106">
        <v>0</v>
      </c>
      <c r="BM110" s="106">
        <v>14</v>
      </c>
      <c r="BN110" s="106">
        <v>13</v>
      </c>
      <c r="BO110" s="106">
        <v>0</v>
      </c>
      <c r="BP110" s="106">
        <v>25</v>
      </c>
      <c r="BQ110" s="106">
        <v>25</v>
      </c>
      <c r="BR110" s="106">
        <v>0</v>
      </c>
      <c r="BS110" s="106">
        <v>319</v>
      </c>
      <c r="BT110" s="106">
        <v>244</v>
      </c>
      <c r="BU110" s="106">
        <v>0</v>
      </c>
      <c r="BV110" s="106">
        <v>6662</v>
      </c>
      <c r="BW110" s="106">
        <v>0</v>
      </c>
      <c r="BX110" s="106">
        <v>747</v>
      </c>
      <c r="BY110" s="106">
        <v>747</v>
      </c>
      <c r="BZ110" s="106">
        <v>0</v>
      </c>
      <c r="CA110" s="106">
        <v>105</v>
      </c>
      <c r="CB110" s="106"/>
      <c r="CC110" s="106">
        <v>22</v>
      </c>
      <c r="CD110" s="131">
        <v>0</v>
      </c>
      <c r="CE110" s="131">
        <v>0</v>
      </c>
      <c r="CF110" s="131">
        <v>0</v>
      </c>
      <c r="CG110" s="131">
        <v>0.749</v>
      </c>
      <c r="CH110" s="131">
        <v>33</v>
      </c>
    </row>
    <row r="111" spans="1:86" s="91" customFormat="1" ht="74.25" customHeight="1" x14ac:dyDescent="0.5">
      <c r="A111" s="112">
        <v>11</v>
      </c>
      <c r="B111" s="116" t="s">
        <v>362</v>
      </c>
      <c r="C111" s="114">
        <f t="shared" si="77"/>
        <v>35</v>
      </c>
      <c r="D111" s="105">
        <v>47990</v>
      </c>
      <c r="E111" s="105">
        <v>5365</v>
      </c>
      <c r="F111" s="114">
        <f t="shared" si="78"/>
        <v>1114</v>
      </c>
      <c r="G111" s="114">
        <f t="shared" si="88"/>
        <v>221</v>
      </c>
      <c r="H111" s="105">
        <v>60</v>
      </c>
      <c r="I111" s="105">
        <v>91</v>
      </c>
      <c r="J111" s="105">
        <v>70</v>
      </c>
      <c r="K111" s="105">
        <v>20</v>
      </c>
      <c r="L111" s="105">
        <v>0</v>
      </c>
      <c r="M111" s="105">
        <v>142</v>
      </c>
      <c r="N111" s="105">
        <v>83</v>
      </c>
      <c r="O111" s="105">
        <v>78</v>
      </c>
      <c r="P111" s="105">
        <v>78</v>
      </c>
      <c r="Q111" s="105">
        <v>0</v>
      </c>
      <c r="R111" s="105">
        <v>20</v>
      </c>
      <c r="S111" s="105">
        <v>610</v>
      </c>
      <c r="T111" s="105"/>
      <c r="U111" s="105">
        <v>550</v>
      </c>
      <c r="V111" s="105">
        <f>+U111*0.2</f>
        <v>110</v>
      </c>
      <c r="W111" s="105">
        <v>46</v>
      </c>
      <c r="X111" s="105">
        <v>0</v>
      </c>
      <c r="Y111" s="105">
        <v>0</v>
      </c>
      <c r="Z111" s="105">
        <v>547</v>
      </c>
      <c r="AA111" s="105">
        <v>1089.3263400000001</v>
      </c>
      <c r="AB111" s="105">
        <v>51</v>
      </c>
      <c r="AC111" s="102">
        <v>0</v>
      </c>
      <c r="AD111" s="102">
        <v>12</v>
      </c>
      <c r="AE111" s="102">
        <v>0</v>
      </c>
      <c r="AF111" s="102">
        <v>10</v>
      </c>
      <c r="AG111" s="102">
        <v>13</v>
      </c>
      <c r="AH111" s="106"/>
      <c r="AI111" s="135">
        <f t="shared" si="89"/>
        <v>2496</v>
      </c>
      <c r="AJ111" s="135">
        <f t="shared" si="79"/>
        <v>2323</v>
      </c>
      <c r="AK111" s="135">
        <f t="shared" si="80"/>
        <v>250</v>
      </c>
      <c r="AL111" s="135">
        <f t="shared" si="81"/>
        <v>49</v>
      </c>
      <c r="AM111" s="100">
        <v>0</v>
      </c>
      <c r="AN111" s="100">
        <v>237</v>
      </c>
      <c r="AO111" s="100">
        <v>49</v>
      </c>
      <c r="AP111" s="106">
        <v>0</v>
      </c>
      <c r="AQ111" s="106">
        <v>0</v>
      </c>
      <c r="AR111" s="106">
        <v>0</v>
      </c>
      <c r="AS111" s="106">
        <v>0</v>
      </c>
      <c r="AT111" s="106">
        <v>13</v>
      </c>
      <c r="AU111" s="106">
        <v>0</v>
      </c>
      <c r="AV111" s="106">
        <v>0</v>
      </c>
      <c r="AW111" s="106">
        <v>0</v>
      </c>
      <c r="AX111" s="106">
        <v>0</v>
      </c>
      <c r="AY111" s="106">
        <v>0</v>
      </c>
      <c r="AZ111" s="106">
        <v>0</v>
      </c>
      <c r="BA111" s="106">
        <v>0</v>
      </c>
      <c r="BB111" s="106">
        <v>22</v>
      </c>
      <c r="BC111" s="106">
        <v>18</v>
      </c>
      <c r="BD111" s="106">
        <v>0</v>
      </c>
      <c r="BE111" s="106">
        <v>0</v>
      </c>
      <c r="BF111" s="106">
        <v>0</v>
      </c>
      <c r="BG111" s="135">
        <f t="shared" si="82"/>
        <v>12</v>
      </c>
      <c r="BH111" s="135">
        <f t="shared" si="83"/>
        <v>7</v>
      </c>
      <c r="BI111" s="106">
        <v>0</v>
      </c>
      <c r="BJ111" s="106">
        <v>12</v>
      </c>
      <c r="BK111" s="106">
        <v>7</v>
      </c>
      <c r="BL111" s="106">
        <v>0</v>
      </c>
      <c r="BM111" s="106">
        <v>0</v>
      </c>
      <c r="BN111" s="106">
        <v>0</v>
      </c>
      <c r="BO111" s="106">
        <v>0</v>
      </c>
      <c r="BP111" s="106">
        <v>21</v>
      </c>
      <c r="BQ111" s="106">
        <v>11</v>
      </c>
      <c r="BR111" s="106">
        <v>0</v>
      </c>
      <c r="BS111" s="106">
        <v>268</v>
      </c>
      <c r="BT111" s="106">
        <v>65</v>
      </c>
      <c r="BU111" s="106">
        <v>0</v>
      </c>
      <c r="BV111" s="106">
        <v>6310.0229999999992</v>
      </c>
      <c r="BW111" s="106">
        <v>0</v>
      </c>
      <c r="BX111" s="106">
        <v>2173</v>
      </c>
      <c r="BY111" s="106">
        <v>2173</v>
      </c>
      <c r="BZ111" s="106">
        <v>0</v>
      </c>
      <c r="CA111" s="106">
        <v>285.61999999999995</v>
      </c>
      <c r="CB111" s="106"/>
      <c r="CC111" s="106">
        <v>48</v>
      </c>
      <c r="CD111" s="131">
        <v>0</v>
      </c>
      <c r="CE111" s="131">
        <v>0</v>
      </c>
      <c r="CF111" s="131">
        <v>0</v>
      </c>
      <c r="CG111" s="131">
        <v>0.81599999999999995</v>
      </c>
      <c r="CH111" s="131">
        <v>0</v>
      </c>
    </row>
    <row r="112" spans="1:86" s="91" customFormat="1" ht="74.25" customHeight="1" x14ac:dyDescent="0.5">
      <c r="A112" s="112">
        <v>12</v>
      </c>
      <c r="B112" s="116" t="s">
        <v>363</v>
      </c>
      <c r="C112" s="114">
        <f t="shared" si="77"/>
        <v>32</v>
      </c>
      <c r="D112" s="105">
        <v>35089</v>
      </c>
      <c r="E112" s="105">
        <v>4068</v>
      </c>
      <c r="F112" s="114">
        <f t="shared" si="78"/>
        <v>1749</v>
      </c>
      <c r="G112" s="114">
        <f t="shared" si="88"/>
        <v>219</v>
      </c>
      <c r="H112" s="105">
        <v>150</v>
      </c>
      <c r="I112" s="105">
        <v>49</v>
      </c>
      <c r="J112" s="105">
        <v>20</v>
      </c>
      <c r="K112" s="105">
        <v>17</v>
      </c>
      <c r="L112" s="105">
        <v>0</v>
      </c>
      <c r="M112" s="105">
        <v>117</v>
      </c>
      <c r="N112" s="105">
        <v>86</v>
      </c>
      <c r="O112" s="105">
        <v>110</v>
      </c>
      <c r="P112" s="105">
        <v>60</v>
      </c>
      <c r="Q112" s="105">
        <v>50</v>
      </c>
      <c r="R112" s="105">
        <v>97</v>
      </c>
      <c r="S112" s="105">
        <v>1100</v>
      </c>
      <c r="T112" s="105"/>
      <c r="U112" s="105">
        <v>1103</v>
      </c>
      <c r="V112" s="105">
        <v>441</v>
      </c>
      <c r="W112" s="105">
        <v>45</v>
      </c>
      <c r="X112" s="105">
        <v>0</v>
      </c>
      <c r="Y112" s="105">
        <v>0</v>
      </c>
      <c r="Z112" s="105">
        <v>521</v>
      </c>
      <c r="AA112" s="105">
        <v>865.56517999999994</v>
      </c>
      <c r="AB112" s="105">
        <v>27</v>
      </c>
      <c r="AC112" s="102">
        <v>0</v>
      </c>
      <c r="AD112" s="102">
        <v>15</v>
      </c>
      <c r="AE112" s="102">
        <v>0</v>
      </c>
      <c r="AF112" s="102">
        <v>11</v>
      </c>
      <c r="AG112" s="102">
        <v>6</v>
      </c>
      <c r="AH112" s="106"/>
      <c r="AI112" s="135">
        <f t="shared" si="89"/>
        <v>1073</v>
      </c>
      <c r="AJ112" s="135">
        <f t="shared" si="79"/>
        <v>1163</v>
      </c>
      <c r="AK112" s="135">
        <f t="shared" si="80"/>
        <v>177</v>
      </c>
      <c r="AL112" s="135">
        <f t="shared" si="81"/>
        <v>157</v>
      </c>
      <c r="AM112" s="100">
        <v>0</v>
      </c>
      <c r="AN112" s="100">
        <v>138</v>
      </c>
      <c r="AO112" s="100">
        <v>123</v>
      </c>
      <c r="AP112" s="106">
        <v>0</v>
      </c>
      <c r="AQ112" s="106">
        <v>0</v>
      </c>
      <c r="AR112" s="106">
        <v>0</v>
      </c>
      <c r="AS112" s="106">
        <v>0</v>
      </c>
      <c r="AT112" s="106">
        <v>39</v>
      </c>
      <c r="AU112" s="106">
        <v>34</v>
      </c>
      <c r="AV112" s="106">
        <v>0</v>
      </c>
      <c r="AW112" s="106">
        <v>20</v>
      </c>
      <c r="AX112" s="106">
        <v>17</v>
      </c>
      <c r="AY112" s="106">
        <v>0</v>
      </c>
      <c r="AZ112" s="106">
        <v>52.93</v>
      </c>
      <c r="BA112" s="106">
        <v>0</v>
      </c>
      <c r="BB112" s="106">
        <v>115</v>
      </c>
      <c r="BC112" s="106">
        <v>108</v>
      </c>
      <c r="BD112" s="106">
        <v>0</v>
      </c>
      <c r="BE112" s="106">
        <v>10</v>
      </c>
      <c r="BF112" s="106">
        <v>6</v>
      </c>
      <c r="BG112" s="135">
        <f t="shared" si="82"/>
        <v>96</v>
      </c>
      <c r="BH112" s="135">
        <f t="shared" si="83"/>
        <v>94</v>
      </c>
      <c r="BI112" s="106">
        <v>0</v>
      </c>
      <c r="BJ112" s="106">
        <v>46</v>
      </c>
      <c r="BK112" s="106">
        <v>46</v>
      </c>
      <c r="BL112" s="106">
        <v>0</v>
      </c>
      <c r="BM112" s="106">
        <v>50</v>
      </c>
      <c r="BN112" s="106">
        <v>48</v>
      </c>
      <c r="BO112" s="106">
        <v>0</v>
      </c>
      <c r="BP112" s="106">
        <v>21</v>
      </c>
      <c r="BQ112" s="106">
        <v>20</v>
      </c>
      <c r="BR112" s="106">
        <v>0</v>
      </c>
      <c r="BS112" s="106">
        <v>62</v>
      </c>
      <c r="BT112" s="106">
        <v>43</v>
      </c>
      <c r="BU112" s="106">
        <v>0</v>
      </c>
      <c r="BV112" s="106">
        <v>1226.9599999999998</v>
      </c>
      <c r="BW112" s="106">
        <v>0</v>
      </c>
      <c r="BX112" s="106">
        <v>749</v>
      </c>
      <c r="BY112" s="106">
        <v>718</v>
      </c>
      <c r="BZ112" s="106">
        <v>0</v>
      </c>
      <c r="CA112" s="106">
        <v>149.80000000000001</v>
      </c>
      <c r="CB112" s="106"/>
      <c r="CC112" s="106">
        <v>38</v>
      </c>
      <c r="CD112" s="131">
        <v>0</v>
      </c>
      <c r="CE112" s="131">
        <v>0</v>
      </c>
      <c r="CF112" s="131">
        <v>0</v>
      </c>
      <c r="CG112" s="131">
        <v>0.86499999999999999</v>
      </c>
      <c r="CH112" s="131">
        <v>7</v>
      </c>
    </row>
    <row r="113" spans="1:86" s="91" customFormat="1" ht="74.25" customHeight="1" x14ac:dyDescent="0.5">
      <c r="A113" s="112">
        <v>13</v>
      </c>
      <c r="B113" s="116" t="s">
        <v>369</v>
      </c>
      <c r="C113" s="114">
        <f t="shared" si="77"/>
        <v>0</v>
      </c>
      <c r="D113" s="105">
        <v>21099</v>
      </c>
      <c r="E113" s="105">
        <v>2307</v>
      </c>
      <c r="F113" s="114">
        <f t="shared" si="78"/>
        <v>276</v>
      </c>
      <c r="G113" s="114">
        <f t="shared" si="88"/>
        <v>88</v>
      </c>
      <c r="H113" s="105">
        <v>26</v>
      </c>
      <c r="I113" s="105">
        <v>28</v>
      </c>
      <c r="J113" s="105">
        <v>34</v>
      </c>
      <c r="K113" s="105">
        <v>0</v>
      </c>
      <c r="L113" s="105">
        <v>0</v>
      </c>
      <c r="M113" s="105">
        <v>43</v>
      </c>
      <c r="N113" s="105">
        <v>85</v>
      </c>
      <c r="O113" s="105">
        <v>60</v>
      </c>
      <c r="P113" s="105">
        <v>60</v>
      </c>
      <c r="Q113" s="105">
        <v>0</v>
      </c>
      <c r="R113" s="105"/>
      <c r="S113" s="105"/>
      <c r="T113" s="105"/>
      <c r="U113" s="105">
        <v>0</v>
      </c>
      <c r="V113" s="105">
        <v>0</v>
      </c>
      <c r="W113" s="105">
        <v>0</v>
      </c>
      <c r="X113" s="105">
        <v>1</v>
      </c>
      <c r="Y113" s="105">
        <v>1</v>
      </c>
      <c r="Z113" s="105">
        <v>908</v>
      </c>
      <c r="AA113" s="105"/>
      <c r="AB113" s="105">
        <v>44</v>
      </c>
      <c r="AC113" s="102">
        <v>0</v>
      </c>
      <c r="AD113" s="102"/>
      <c r="AE113" s="102">
        <v>0</v>
      </c>
      <c r="AF113" s="102"/>
      <c r="AG113" s="102"/>
      <c r="AH113" s="106"/>
      <c r="AI113" s="135">
        <f t="shared" si="89"/>
        <v>138</v>
      </c>
      <c r="AJ113" s="135">
        <f t="shared" si="79"/>
        <v>98</v>
      </c>
      <c r="AK113" s="135">
        <f t="shared" si="80"/>
        <v>34</v>
      </c>
      <c r="AL113" s="135">
        <f t="shared" si="81"/>
        <v>7</v>
      </c>
      <c r="AM113" s="100">
        <v>0</v>
      </c>
      <c r="AN113" s="100">
        <v>34</v>
      </c>
      <c r="AO113" s="100">
        <v>7</v>
      </c>
      <c r="AP113" s="106">
        <v>0</v>
      </c>
      <c r="AQ113" s="106">
        <v>0</v>
      </c>
      <c r="AR113" s="106">
        <v>0</v>
      </c>
      <c r="AS113" s="106">
        <v>0</v>
      </c>
      <c r="AT113" s="106">
        <v>0</v>
      </c>
      <c r="AU113" s="106">
        <v>0</v>
      </c>
      <c r="AV113" s="106">
        <v>0</v>
      </c>
      <c r="AW113" s="106">
        <v>45</v>
      </c>
      <c r="AX113" s="106">
        <v>21</v>
      </c>
      <c r="AY113" s="106">
        <v>0</v>
      </c>
      <c r="AZ113" s="106">
        <v>100.25</v>
      </c>
      <c r="BA113" s="106">
        <v>0</v>
      </c>
      <c r="BB113" s="106">
        <v>0</v>
      </c>
      <c r="BC113" s="106">
        <v>0</v>
      </c>
      <c r="BD113" s="106">
        <v>0</v>
      </c>
      <c r="BE113" s="106">
        <v>0</v>
      </c>
      <c r="BF113" s="106">
        <v>0</v>
      </c>
      <c r="BG113" s="135">
        <f t="shared" si="82"/>
        <v>49</v>
      </c>
      <c r="BH113" s="135">
        <f t="shared" si="83"/>
        <v>40</v>
      </c>
      <c r="BI113" s="106">
        <v>0</v>
      </c>
      <c r="BJ113" s="106">
        <v>40</v>
      </c>
      <c r="BK113" s="106">
        <v>40</v>
      </c>
      <c r="BL113" s="106">
        <v>0</v>
      </c>
      <c r="BM113" s="106">
        <v>9</v>
      </c>
      <c r="BN113" s="106">
        <v>0</v>
      </c>
      <c r="BO113" s="106">
        <v>0</v>
      </c>
      <c r="BP113" s="106">
        <v>27</v>
      </c>
      <c r="BQ113" s="106">
        <v>13</v>
      </c>
      <c r="BR113" s="106">
        <v>0</v>
      </c>
      <c r="BS113" s="106">
        <v>17</v>
      </c>
      <c r="BT113" s="106">
        <v>17</v>
      </c>
      <c r="BU113" s="106">
        <v>0</v>
      </c>
      <c r="BV113" s="106">
        <v>795</v>
      </c>
      <c r="BW113" s="106">
        <v>0</v>
      </c>
      <c r="BX113" s="106">
        <v>0</v>
      </c>
      <c r="BY113" s="106">
        <v>0</v>
      </c>
      <c r="BZ113" s="106">
        <v>0</v>
      </c>
      <c r="CA113" s="106">
        <v>0</v>
      </c>
      <c r="CB113" s="106"/>
      <c r="CC113" s="106">
        <v>12</v>
      </c>
      <c r="CD113" s="131">
        <v>0</v>
      </c>
      <c r="CE113" s="131">
        <v>0</v>
      </c>
      <c r="CF113" s="131">
        <v>0</v>
      </c>
      <c r="CG113" s="131">
        <v>0.42</v>
      </c>
      <c r="CH113" s="131">
        <v>0</v>
      </c>
    </row>
    <row r="114" spans="1:86" s="137" customFormat="1" ht="74.25" customHeight="1" x14ac:dyDescent="0.5">
      <c r="A114" s="335" t="s">
        <v>119</v>
      </c>
      <c r="B114" s="335"/>
      <c r="C114" s="135">
        <f t="shared" si="77"/>
        <v>931</v>
      </c>
      <c r="D114" s="135"/>
      <c r="E114" s="135">
        <f>SUM(E115:E130)</f>
        <v>107976</v>
      </c>
      <c r="F114" s="135">
        <f t="shared" si="78"/>
        <v>19708</v>
      </c>
      <c r="G114" s="135">
        <f t="shared" si="88"/>
        <v>4684</v>
      </c>
      <c r="H114" s="135">
        <v>3099</v>
      </c>
      <c r="I114" s="135">
        <f t="shared" ref="I114:BT114" si="102">SUM(I115:I130)</f>
        <v>509</v>
      </c>
      <c r="J114" s="135">
        <f t="shared" si="102"/>
        <v>1076</v>
      </c>
      <c r="K114" s="135">
        <f t="shared" si="102"/>
        <v>226</v>
      </c>
      <c r="L114" s="135">
        <f t="shared" si="102"/>
        <v>611.78800000000012</v>
      </c>
      <c r="M114" s="135">
        <v>2432</v>
      </c>
      <c r="N114" s="135">
        <f t="shared" si="102"/>
        <v>20</v>
      </c>
      <c r="O114" s="135">
        <v>977</v>
      </c>
      <c r="P114" s="135">
        <f t="shared" si="102"/>
        <v>1840</v>
      </c>
      <c r="Q114" s="135">
        <f t="shared" si="102"/>
        <v>484</v>
      </c>
      <c r="R114" s="135">
        <f>SUM(R115:R130)</f>
        <v>1829</v>
      </c>
      <c r="S114" s="135">
        <v>45000</v>
      </c>
      <c r="T114" s="135"/>
      <c r="U114" s="135">
        <f>SUM(U115:U130)</f>
        <v>9540</v>
      </c>
      <c r="V114" s="135">
        <f>SUM(V115:V130)</f>
        <v>2910.2</v>
      </c>
      <c r="W114" s="135">
        <v>232</v>
      </c>
      <c r="X114" s="135">
        <v>17</v>
      </c>
      <c r="Y114" s="135">
        <f t="shared" si="102"/>
        <v>1</v>
      </c>
      <c r="Z114" s="135">
        <f t="shared" si="102"/>
        <v>50</v>
      </c>
      <c r="AA114" s="135">
        <v>2836</v>
      </c>
      <c r="AB114" s="135">
        <f t="shared" si="102"/>
        <v>1873</v>
      </c>
      <c r="AC114" s="135">
        <f t="shared" si="102"/>
        <v>11</v>
      </c>
      <c r="AD114" s="135">
        <f t="shared" si="102"/>
        <v>490</v>
      </c>
      <c r="AE114" s="135">
        <f t="shared" si="102"/>
        <v>0</v>
      </c>
      <c r="AF114" s="135">
        <f t="shared" si="102"/>
        <v>349</v>
      </c>
      <c r="AG114" s="135">
        <f t="shared" si="102"/>
        <v>92</v>
      </c>
      <c r="AH114" s="135">
        <f t="shared" si="102"/>
        <v>0</v>
      </c>
      <c r="AI114" s="135">
        <f t="shared" si="89"/>
        <v>13466</v>
      </c>
      <c r="AJ114" s="135">
        <f t="shared" si="79"/>
        <v>12150</v>
      </c>
      <c r="AK114" s="135">
        <f t="shared" si="80"/>
        <v>2646</v>
      </c>
      <c r="AL114" s="135">
        <f t="shared" si="81"/>
        <v>1478</v>
      </c>
      <c r="AM114" s="135">
        <f t="shared" si="102"/>
        <v>11</v>
      </c>
      <c r="AN114" s="135">
        <f t="shared" si="102"/>
        <v>2006</v>
      </c>
      <c r="AO114" s="135">
        <f t="shared" si="102"/>
        <v>1070</v>
      </c>
      <c r="AP114" s="135">
        <f t="shared" si="102"/>
        <v>0</v>
      </c>
      <c r="AQ114" s="135">
        <f t="shared" si="102"/>
        <v>20</v>
      </c>
      <c r="AR114" s="135">
        <f t="shared" si="102"/>
        <v>0</v>
      </c>
      <c r="AS114" s="135">
        <f t="shared" si="102"/>
        <v>71</v>
      </c>
      <c r="AT114" s="135">
        <f t="shared" si="102"/>
        <v>620</v>
      </c>
      <c r="AU114" s="135">
        <f t="shared" si="102"/>
        <v>408</v>
      </c>
      <c r="AV114" s="135">
        <f t="shared" si="102"/>
        <v>1</v>
      </c>
      <c r="AW114" s="135">
        <f t="shared" si="102"/>
        <v>40</v>
      </c>
      <c r="AX114" s="135">
        <f t="shared" si="102"/>
        <v>34</v>
      </c>
      <c r="AY114" s="135">
        <f t="shared" si="102"/>
        <v>0</v>
      </c>
      <c r="AZ114" s="135">
        <f t="shared" si="102"/>
        <v>175.07</v>
      </c>
      <c r="BA114" s="135">
        <f t="shared" si="102"/>
        <v>12</v>
      </c>
      <c r="BB114" s="135">
        <f t="shared" si="102"/>
        <v>1518</v>
      </c>
      <c r="BC114" s="135">
        <f t="shared" si="102"/>
        <v>822</v>
      </c>
      <c r="BD114" s="135">
        <f t="shared" si="102"/>
        <v>0</v>
      </c>
      <c r="BE114" s="135">
        <f t="shared" si="102"/>
        <v>0</v>
      </c>
      <c r="BF114" s="135">
        <f t="shared" si="102"/>
        <v>0</v>
      </c>
      <c r="BG114" s="135">
        <f t="shared" si="82"/>
        <v>2251</v>
      </c>
      <c r="BH114" s="135">
        <f t="shared" si="83"/>
        <v>1725</v>
      </c>
      <c r="BI114" s="135">
        <f t="shared" si="102"/>
        <v>1</v>
      </c>
      <c r="BJ114" s="135">
        <f t="shared" si="102"/>
        <v>1861</v>
      </c>
      <c r="BK114" s="135">
        <f t="shared" si="102"/>
        <v>1587</v>
      </c>
      <c r="BL114" s="135">
        <f t="shared" si="102"/>
        <v>6</v>
      </c>
      <c r="BM114" s="135">
        <f t="shared" si="102"/>
        <v>390</v>
      </c>
      <c r="BN114" s="135">
        <f t="shared" si="102"/>
        <v>138</v>
      </c>
      <c r="BO114" s="135">
        <f t="shared" si="102"/>
        <v>11</v>
      </c>
      <c r="BP114" s="135">
        <f t="shared" si="102"/>
        <v>986</v>
      </c>
      <c r="BQ114" s="135">
        <f t="shared" si="102"/>
        <v>500</v>
      </c>
      <c r="BR114" s="135">
        <f t="shared" si="102"/>
        <v>36</v>
      </c>
      <c r="BS114" s="135">
        <f t="shared" si="102"/>
        <v>1109</v>
      </c>
      <c r="BT114" s="135">
        <f t="shared" si="102"/>
        <v>544</v>
      </c>
      <c r="BU114" s="135">
        <f t="shared" ref="BU114:CH114" si="103">SUM(BU115:BU130)</f>
        <v>961.6</v>
      </c>
      <c r="BV114" s="135">
        <f t="shared" si="103"/>
        <v>23296.489999999998</v>
      </c>
      <c r="BW114" s="135">
        <f t="shared" si="103"/>
        <v>133</v>
      </c>
      <c r="BX114" s="135">
        <f t="shared" si="103"/>
        <v>7562</v>
      </c>
      <c r="BY114" s="135">
        <f t="shared" si="103"/>
        <v>7047</v>
      </c>
      <c r="BZ114" s="135">
        <f t="shared" si="103"/>
        <v>31.15</v>
      </c>
      <c r="CA114" s="135">
        <f t="shared" si="103"/>
        <v>1877.3</v>
      </c>
      <c r="CB114" s="135">
        <f t="shared" si="103"/>
        <v>0</v>
      </c>
      <c r="CC114" s="135">
        <f t="shared" si="103"/>
        <v>12</v>
      </c>
      <c r="CD114" s="135">
        <f t="shared" si="103"/>
        <v>0</v>
      </c>
      <c r="CE114" s="135">
        <f t="shared" si="103"/>
        <v>0</v>
      </c>
      <c r="CF114" s="135">
        <f t="shared" si="103"/>
        <v>0</v>
      </c>
      <c r="CG114" s="135">
        <f t="shared" si="103"/>
        <v>4.9350000000000005</v>
      </c>
      <c r="CH114" s="135">
        <f t="shared" si="103"/>
        <v>380</v>
      </c>
    </row>
    <row r="115" spans="1:86" s="90" customFormat="1" ht="74.25" customHeight="1" x14ac:dyDescent="0.5">
      <c r="A115" s="112">
        <v>1</v>
      </c>
      <c r="B115" s="111" t="s">
        <v>238</v>
      </c>
      <c r="C115" s="114">
        <f t="shared" si="77"/>
        <v>93</v>
      </c>
      <c r="D115" s="105"/>
      <c r="E115" s="105">
        <v>15979</v>
      </c>
      <c r="F115" s="114">
        <f t="shared" si="78"/>
        <v>1009</v>
      </c>
      <c r="G115" s="114">
        <f t="shared" si="88"/>
        <v>468</v>
      </c>
      <c r="H115" s="105">
        <v>312</v>
      </c>
      <c r="I115" s="105">
        <v>88</v>
      </c>
      <c r="J115" s="105">
        <v>68</v>
      </c>
      <c r="K115" s="105">
        <v>8</v>
      </c>
      <c r="L115" s="105">
        <v>20.544</v>
      </c>
      <c r="M115" s="105">
        <v>226</v>
      </c>
      <c r="N115" s="105">
        <v>0</v>
      </c>
      <c r="O115" s="105">
        <v>127</v>
      </c>
      <c r="P115" s="105">
        <v>158</v>
      </c>
      <c r="Q115" s="105">
        <v>55</v>
      </c>
      <c r="R115" s="105">
        <v>180</v>
      </c>
      <c r="S115" s="105">
        <v>7600</v>
      </c>
      <c r="T115" s="105"/>
      <c r="U115" s="105">
        <v>0</v>
      </c>
      <c r="V115" s="105">
        <v>0</v>
      </c>
      <c r="W115" s="105">
        <v>0</v>
      </c>
      <c r="X115" s="105">
        <v>0</v>
      </c>
      <c r="Y115" s="105">
        <v>0</v>
      </c>
      <c r="Z115" s="105">
        <v>0</v>
      </c>
      <c r="AA115" s="105">
        <v>561.36777802882159</v>
      </c>
      <c r="AB115" s="105">
        <v>0</v>
      </c>
      <c r="AC115" s="102">
        <v>0</v>
      </c>
      <c r="AD115" s="102">
        <v>43</v>
      </c>
      <c r="AE115" s="102">
        <v>0</v>
      </c>
      <c r="AF115" s="102">
        <v>40</v>
      </c>
      <c r="AG115" s="102">
        <v>10</v>
      </c>
      <c r="AH115" s="102">
        <v>0</v>
      </c>
      <c r="AI115" s="135">
        <f t="shared" si="89"/>
        <v>625</v>
      </c>
      <c r="AJ115" s="135">
        <f t="shared" si="79"/>
        <v>486</v>
      </c>
      <c r="AK115" s="135">
        <f t="shared" si="80"/>
        <v>318</v>
      </c>
      <c r="AL115" s="135">
        <f t="shared" si="81"/>
        <v>126</v>
      </c>
      <c r="AM115" s="102">
        <v>0</v>
      </c>
      <c r="AN115" s="102">
        <v>318</v>
      </c>
      <c r="AO115" s="102">
        <v>126</v>
      </c>
      <c r="AP115" s="102">
        <v>0</v>
      </c>
      <c r="AQ115" s="102">
        <v>0</v>
      </c>
      <c r="AR115" s="102">
        <v>0</v>
      </c>
      <c r="AS115" s="102">
        <v>0</v>
      </c>
      <c r="AT115" s="102">
        <v>0</v>
      </c>
      <c r="AU115" s="102">
        <v>0</v>
      </c>
      <c r="AV115" s="102">
        <v>0</v>
      </c>
      <c r="AW115" s="102">
        <v>0</v>
      </c>
      <c r="AX115" s="102">
        <v>0</v>
      </c>
      <c r="AY115" s="102">
        <v>0</v>
      </c>
      <c r="AZ115" s="102">
        <v>0</v>
      </c>
      <c r="BA115" s="102">
        <v>0</v>
      </c>
      <c r="BB115" s="102">
        <v>169</v>
      </c>
      <c r="BC115" s="102">
        <v>58</v>
      </c>
      <c r="BD115" s="102">
        <v>0</v>
      </c>
      <c r="BE115" s="102">
        <v>0</v>
      </c>
      <c r="BF115" s="102">
        <v>0</v>
      </c>
      <c r="BG115" s="135">
        <f t="shared" si="82"/>
        <v>354</v>
      </c>
      <c r="BH115" s="135">
        <f t="shared" si="83"/>
        <v>296</v>
      </c>
      <c r="BI115" s="106">
        <v>0</v>
      </c>
      <c r="BJ115" s="106">
        <v>296</v>
      </c>
      <c r="BK115" s="106">
        <v>296</v>
      </c>
      <c r="BL115" s="106">
        <v>0</v>
      </c>
      <c r="BM115" s="106">
        <v>58</v>
      </c>
      <c r="BN115" s="106">
        <v>0</v>
      </c>
      <c r="BO115" s="106">
        <v>0</v>
      </c>
      <c r="BP115" s="106">
        <v>64</v>
      </c>
      <c r="BQ115" s="106">
        <v>0</v>
      </c>
      <c r="BR115" s="106">
        <v>1</v>
      </c>
      <c r="BS115" s="106">
        <v>38</v>
      </c>
      <c r="BT115" s="106">
        <v>6</v>
      </c>
      <c r="BU115" s="106">
        <v>100</v>
      </c>
      <c r="BV115" s="106">
        <v>1011.5</v>
      </c>
      <c r="BW115" s="106">
        <v>0</v>
      </c>
      <c r="BX115" s="106">
        <v>0</v>
      </c>
      <c r="BY115" s="106">
        <v>0</v>
      </c>
      <c r="BZ115" s="106">
        <v>0</v>
      </c>
      <c r="CA115" s="106">
        <v>0</v>
      </c>
      <c r="CB115" s="106">
        <v>0</v>
      </c>
      <c r="CC115" s="106">
        <v>0</v>
      </c>
      <c r="CD115" s="131">
        <v>0</v>
      </c>
      <c r="CE115" s="131">
        <v>0</v>
      </c>
      <c r="CF115" s="131">
        <v>0</v>
      </c>
      <c r="CG115" s="131">
        <v>2.593</v>
      </c>
      <c r="CH115" s="131">
        <v>0</v>
      </c>
    </row>
    <row r="116" spans="1:86" s="90" customFormat="1" ht="74.25" customHeight="1" x14ac:dyDescent="0.5">
      <c r="A116" s="112">
        <v>2</v>
      </c>
      <c r="B116" s="98" t="s">
        <v>239</v>
      </c>
      <c r="C116" s="114">
        <f t="shared" si="77"/>
        <v>22</v>
      </c>
      <c r="D116" s="105"/>
      <c r="E116" s="105">
        <v>7250</v>
      </c>
      <c r="F116" s="114">
        <f t="shared" si="78"/>
        <v>467</v>
      </c>
      <c r="G116" s="114">
        <f t="shared" si="88"/>
        <v>202</v>
      </c>
      <c r="H116" s="105">
        <v>142</v>
      </c>
      <c r="I116" s="105">
        <v>20</v>
      </c>
      <c r="J116" s="105">
        <v>40</v>
      </c>
      <c r="K116" s="105">
        <v>0</v>
      </c>
      <c r="L116" s="105">
        <v>0</v>
      </c>
      <c r="M116" s="105">
        <v>168</v>
      </c>
      <c r="N116" s="105">
        <v>0</v>
      </c>
      <c r="O116" s="105">
        <v>35</v>
      </c>
      <c r="P116" s="105">
        <v>104</v>
      </c>
      <c r="Q116" s="105">
        <v>8</v>
      </c>
      <c r="R116" s="105">
        <v>62</v>
      </c>
      <c r="S116" s="105">
        <v>1500</v>
      </c>
      <c r="T116" s="105"/>
      <c r="U116" s="105">
        <v>0</v>
      </c>
      <c r="V116" s="105">
        <v>0</v>
      </c>
      <c r="W116" s="105">
        <v>1</v>
      </c>
      <c r="X116" s="105">
        <v>0</v>
      </c>
      <c r="Y116" s="105">
        <v>1</v>
      </c>
      <c r="Z116" s="105">
        <v>20</v>
      </c>
      <c r="AA116" s="105">
        <v>56.894717983145156</v>
      </c>
      <c r="AB116" s="105">
        <v>64</v>
      </c>
      <c r="AC116" s="102">
        <v>0</v>
      </c>
      <c r="AD116" s="102">
        <v>11</v>
      </c>
      <c r="AE116" s="102">
        <v>0</v>
      </c>
      <c r="AF116" s="102">
        <v>11</v>
      </c>
      <c r="AG116" s="102">
        <v>0</v>
      </c>
      <c r="AH116" s="102">
        <v>0</v>
      </c>
      <c r="AI116" s="135">
        <f t="shared" si="89"/>
        <v>242</v>
      </c>
      <c r="AJ116" s="135">
        <f t="shared" si="79"/>
        <v>305</v>
      </c>
      <c r="AK116" s="135">
        <f t="shared" si="80"/>
        <v>147</v>
      </c>
      <c r="AL116" s="135">
        <f t="shared" si="81"/>
        <v>106</v>
      </c>
      <c r="AM116" s="102">
        <v>0</v>
      </c>
      <c r="AN116" s="102">
        <v>93</v>
      </c>
      <c r="AO116" s="102">
        <v>73</v>
      </c>
      <c r="AP116" s="102">
        <v>0</v>
      </c>
      <c r="AQ116" s="102">
        <v>0</v>
      </c>
      <c r="AR116" s="102">
        <v>0</v>
      </c>
      <c r="AS116" s="102">
        <v>0</v>
      </c>
      <c r="AT116" s="102">
        <v>54</v>
      </c>
      <c r="AU116" s="102">
        <v>33</v>
      </c>
      <c r="AV116" s="102">
        <v>0</v>
      </c>
      <c r="AW116" s="102">
        <v>0</v>
      </c>
      <c r="AX116" s="102">
        <v>0</v>
      </c>
      <c r="AY116" s="102">
        <v>0</v>
      </c>
      <c r="AZ116" s="102">
        <v>0</v>
      </c>
      <c r="BA116" s="102">
        <v>0</v>
      </c>
      <c r="BB116" s="102">
        <v>67</v>
      </c>
      <c r="BC116" s="102">
        <v>31</v>
      </c>
      <c r="BD116" s="102">
        <v>0</v>
      </c>
      <c r="BE116" s="102">
        <v>0</v>
      </c>
      <c r="BF116" s="102">
        <v>0</v>
      </c>
      <c r="BG116" s="135">
        <f t="shared" si="82"/>
        <v>44</v>
      </c>
      <c r="BH116" s="135">
        <f t="shared" si="83"/>
        <v>41</v>
      </c>
      <c r="BI116" s="106">
        <v>0</v>
      </c>
      <c r="BJ116" s="106">
        <v>36</v>
      </c>
      <c r="BK116" s="106">
        <v>36</v>
      </c>
      <c r="BL116" s="106">
        <v>0</v>
      </c>
      <c r="BM116" s="106">
        <v>8</v>
      </c>
      <c r="BN116" s="106">
        <v>5</v>
      </c>
      <c r="BO116" s="106">
        <v>0</v>
      </c>
      <c r="BP116" s="106">
        <v>106</v>
      </c>
      <c r="BQ116" s="106">
        <v>104</v>
      </c>
      <c r="BR116" s="106">
        <v>0</v>
      </c>
      <c r="BS116" s="106">
        <v>25</v>
      </c>
      <c r="BT116" s="106">
        <v>23</v>
      </c>
      <c r="BU116" s="106">
        <v>0</v>
      </c>
      <c r="BV116" s="106">
        <v>584.39</v>
      </c>
      <c r="BW116" s="106">
        <v>0</v>
      </c>
      <c r="BX116" s="106">
        <v>0</v>
      </c>
      <c r="BY116" s="106">
        <v>0</v>
      </c>
      <c r="BZ116" s="106">
        <v>0</v>
      </c>
      <c r="CA116" s="106">
        <v>0</v>
      </c>
      <c r="CB116" s="106">
        <v>0</v>
      </c>
      <c r="CC116" s="106">
        <v>0</v>
      </c>
      <c r="CD116" s="131">
        <v>0</v>
      </c>
      <c r="CE116" s="131">
        <v>0</v>
      </c>
      <c r="CF116" s="131">
        <v>0</v>
      </c>
      <c r="CG116" s="131">
        <v>0.2</v>
      </c>
      <c r="CH116" s="131">
        <v>0</v>
      </c>
    </row>
    <row r="117" spans="1:86" s="90" customFormat="1" ht="74.25" customHeight="1" x14ac:dyDescent="0.5">
      <c r="A117" s="112">
        <v>3</v>
      </c>
      <c r="B117" s="108" t="s">
        <v>240</v>
      </c>
      <c r="C117" s="114">
        <f t="shared" si="77"/>
        <v>65</v>
      </c>
      <c r="D117" s="105"/>
      <c r="E117" s="105">
        <v>2017</v>
      </c>
      <c r="F117" s="114">
        <f t="shared" si="78"/>
        <v>1212</v>
      </c>
      <c r="G117" s="114">
        <f t="shared" si="88"/>
        <v>397</v>
      </c>
      <c r="H117" s="105">
        <v>350</v>
      </c>
      <c r="I117" s="105">
        <v>3</v>
      </c>
      <c r="J117" s="105">
        <v>44</v>
      </c>
      <c r="K117" s="105">
        <v>19</v>
      </c>
      <c r="L117" s="105">
        <v>48.792000000000002</v>
      </c>
      <c r="M117" s="105">
        <v>156</v>
      </c>
      <c r="N117" s="105">
        <v>0</v>
      </c>
      <c r="O117" s="105">
        <v>75</v>
      </c>
      <c r="P117" s="105">
        <v>162</v>
      </c>
      <c r="Q117" s="105">
        <v>55</v>
      </c>
      <c r="R117" s="105">
        <v>150</v>
      </c>
      <c r="S117" s="105">
        <v>1900</v>
      </c>
      <c r="T117" s="105"/>
      <c r="U117" s="105">
        <v>415</v>
      </c>
      <c r="V117" s="105">
        <v>207.5</v>
      </c>
      <c r="W117" s="105">
        <v>2</v>
      </c>
      <c r="X117" s="105">
        <v>0</v>
      </c>
      <c r="Y117" s="105">
        <v>0</v>
      </c>
      <c r="Z117" s="105">
        <v>0</v>
      </c>
      <c r="AA117" s="105">
        <v>93.591817820968089</v>
      </c>
      <c r="AB117" s="105">
        <v>43</v>
      </c>
      <c r="AC117" s="102">
        <v>2</v>
      </c>
      <c r="AD117" s="102">
        <v>46</v>
      </c>
      <c r="AE117" s="102">
        <v>0</v>
      </c>
      <c r="AF117" s="102">
        <v>17</v>
      </c>
      <c r="AG117" s="102">
        <v>2</v>
      </c>
      <c r="AH117" s="102">
        <v>0</v>
      </c>
      <c r="AI117" s="135">
        <f t="shared" si="89"/>
        <v>1176</v>
      </c>
      <c r="AJ117" s="135">
        <f t="shared" si="79"/>
        <v>963</v>
      </c>
      <c r="AK117" s="135">
        <f t="shared" si="80"/>
        <v>480</v>
      </c>
      <c r="AL117" s="135">
        <f t="shared" si="81"/>
        <v>191</v>
      </c>
      <c r="AM117" s="102">
        <v>0</v>
      </c>
      <c r="AN117" s="102">
        <v>398</v>
      </c>
      <c r="AO117" s="102">
        <v>158</v>
      </c>
      <c r="AP117" s="102">
        <v>0</v>
      </c>
      <c r="AQ117" s="102">
        <v>0</v>
      </c>
      <c r="AR117" s="102">
        <v>0</v>
      </c>
      <c r="AS117" s="102">
        <v>39</v>
      </c>
      <c r="AT117" s="102">
        <v>82</v>
      </c>
      <c r="AU117" s="102">
        <v>33</v>
      </c>
      <c r="AV117" s="102">
        <v>0</v>
      </c>
      <c r="AW117" s="102">
        <v>6</v>
      </c>
      <c r="AX117" s="102">
        <v>6</v>
      </c>
      <c r="AY117" s="102">
        <v>0</v>
      </c>
      <c r="AZ117" s="102">
        <v>39</v>
      </c>
      <c r="BA117" s="102">
        <v>0</v>
      </c>
      <c r="BB117" s="102">
        <v>162</v>
      </c>
      <c r="BC117" s="102">
        <v>115</v>
      </c>
      <c r="BD117" s="102">
        <v>0</v>
      </c>
      <c r="BE117" s="102">
        <v>0</v>
      </c>
      <c r="BF117" s="102">
        <v>0</v>
      </c>
      <c r="BG117" s="135">
        <f t="shared" si="82"/>
        <v>359</v>
      </c>
      <c r="BH117" s="135">
        <f t="shared" si="83"/>
        <v>164</v>
      </c>
      <c r="BI117" s="106">
        <v>0</v>
      </c>
      <c r="BJ117" s="106">
        <v>335</v>
      </c>
      <c r="BK117" s="106">
        <v>144</v>
      </c>
      <c r="BL117" s="106">
        <v>0</v>
      </c>
      <c r="BM117" s="106">
        <v>24</v>
      </c>
      <c r="BN117" s="106">
        <v>20</v>
      </c>
      <c r="BO117" s="106">
        <v>0</v>
      </c>
      <c r="BP117" s="106">
        <v>64</v>
      </c>
      <c r="BQ117" s="106">
        <v>24</v>
      </c>
      <c r="BR117" s="106">
        <v>1</v>
      </c>
      <c r="BS117" s="106">
        <v>137</v>
      </c>
      <c r="BT117" s="106">
        <v>25</v>
      </c>
      <c r="BU117" s="106">
        <v>18</v>
      </c>
      <c r="BV117" s="106">
        <v>2571</v>
      </c>
      <c r="BW117" s="106">
        <v>10</v>
      </c>
      <c r="BX117" s="106">
        <v>448</v>
      </c>
      <c r="BY117" s="106">
        <v>438</v>
      </c>
      <c r="BZ117" s="106">
        <v>5</v>
      </c>
      <c r="CA117" s="106">
        <v>160</v>
      </c>
      <c r="CB117" s="106">
        <v>0</v>
      </c>
      <c r="CC117" s="106">
        <v>2</v>
      </c>
      <c r="CD117" s="131">
        <v>0</v>
      </c>
      <c r="CE117" s="131">
        <v>0</v>
      </c>
      <c r="CF117" s="131">
        <v>0</v>
      </c>
      <c r="CG117" s="131">
        <v>0</v>
      </c>
      <c r="CH117" s="131">
        <v>43</v>
      </c>
    </row>
    <row r="118" spans="1:86" s="90" customFormat="1" ht="74.25" customHeight="1" x14ac:dyDescent="0.5">
      <c r="A118" s="112">
        <v>4</v>
      </c>
      <c r="B118" s="108" t="s">
        <v>241</v>
      </c>
      <c r="C118" s="114">
        <f t="shared" si="77"/>
        <v>68</v>
      </c>
      <c r="D118" s="105"/>
      <c r="E118" s="105">
        <v>7879</v>
      </c>
      <c r="F118" s="114">
        <f t="shared" si="78"/>
        <v>912</v>
      </c>
      <c r="G118" s="114">
        <f t="shared" si="88"/>
        <v>230</v>
      </c>
      <c r="H118" s="105">
        <v>119</v>
      </c>
      <c r="I118" s="105">
        <v>61</v>
      </c>
      <c r="J118" s="105">
        <v>50</v>
      </c>
      <c r="K118" s="105">
        <v>19</v>
      </c>
      <c r="L118" s="105">
        <v>48.792000000000002</v>
      </c>
      <c r="M118" s="105">
        <v>170</v>
      </c>
      <c r="N118" s="105">
        <v>0</v>
      </c>
      <c r="O118" s="105">
        <v>20</v>
      </c>
      <c r="P118" s="105">
        <v>127</v>
      </c>
      <c r="Q118" s="105">
        <v>17</v>
      </c>
      <c r="R118" s="105">
        <v>115</v>
      </c>
      <c r="S118" s="105">
        <v>1800</v>
      </c>
      <c r="T118" s="105"/>
      <c r="U118" s="105">
        <v>358</v>
      </c>
      <c r="V118" s="105">
        <v>107.4</v>
      </c>
      <c r="W118" s="105">
        <v>0</v>
      </c>
      <c r="X118" s="105">
        <v>0</v>
      </c>
      <c r="Y118" s="105">
        <v>0</v>
      </c>
      <c r="Z118" s="105">
        <v>0</v>
      </c>
      <c r="AA118" s="105">
        <v>210.54761544980917</v>
      </c>
      <c r="AB118" s="105">
        <v>0</v>
      </c>
      <c r="AC118" s="102">
        <v>2</v>
      </c>
      <c r="AD118" s="102">
        <v>52</v>
      </c>
      <c r="AE118" s="102">
        <v>0</v>
      </c>
      <c r="AF118" s="102">
        <v>14</v>
      </c>
      <c r="AG118" s="102">
        <v>2</v>
      </c>
      <c r="AH118" s="102">
        <v>0</v>
      </c>
      <c r="AI118" s="135">
        <f t="shared" si="89"/>
        <v>541</v>
      </c>
      <c r="AJ118" s="135">
        <f t="shared" si="79"/>
        <v>533</v>
      </c>
      <c r="AK118" s="135">
        <f t="shared" si="80"/>
        <v>101</v>
      </c>
      <c r="AL118" s="135">
        <f t="shared" si="81"/>
        <v>99</v>
      </c>
      <c r="AM118" s="102">
        <v>0</v>
      </c>
      <c r="AN118" s="102">
        <v>83</v>
      </c>
      <c r="AO118" s="102">
        <v>81</v>
      </c>
      <c r="AP118" s="102">
        <v>0</v>
      </c>
      <c r="AQ118" s="102">
        <v>0</v>
      </c>
      <c r="AR118" s="102">
        <v>0</v>
      </c>
      <c r="AS118" s="102">
        <v>0</v>
      </c>
      <c r="AT118" s="102">
        <v>18</v>
      </c>
      <c r="AU118" s="102">
        <v>18</v>
      </c>
      <c r="AV118" s="102">
        <v>0</v>
      </c>
      <c r="AW118" s="102">
        <v>0</v>
      </c>
      <c r="AX118" s="102">
        <v>0</v>
      </c>
      <c r="AY118" s="102">
        <v>0</v>
      </c>
      <c r="AZ118" s="102">
        <v>0</v>
      </c>
      <c r="BA118" s="102">
        <v>0</v>
      </c>
      <c r="BB118" s="102">
        <v>88</v>
      </c>
      <c r="BC118" s="102">
        <v>74</v>
      </c>
      <c r="BD118" s="102">
        <v>0</v>
      </c>
      <c r="BE118" s="102">
        <v>0</v>
      </c>
      <c r="BF118" s="102">
        <v>0</v>
      </c>
      <c r="BG118" s="135">
        <f t="shared" si="82"/>
        <v>89</v>
      </c>
      <c r="BH118" s="135">
        <f t="shared" si="83"/>
        <v>77</v>
      </c>
      <c r="BI118" s="106">
        <v>0</v>
      </c>
      <c r="BJ118" s="106">
        <v>77</v>
      </c>
      <c r="BK118" s="106">
        <v>77</v>
      </c>
      <c r="BL118" s="106">
        <v>0</v>
      </c>
      <c r="BM118" s="106">
        <v>12</v>
      </c>
      <c r="BN118" s="106">
        <v>0</v>
      </c>
      <c r="BO118" s="106">
        <v>0</v>
      </c>
      <c r="BP118" s="106">
        <v>65</v>
      </c>
      <c r="BQ118" s="106">
        <v>15</v>
      </c>
      <c r="BR118" s="106">
        <v>0</v>
      </c>
      <c r="BS118" s="106">
        <v>53</v>
      </c>
      <c r="BT118" s="106">
        <v>22</v>
      </c>
      <c r="BU118" s="106">
        <v>0</v>
      </c>
      <c r="BV118" s="106">
        <v>1109</v>
      </c>
      <c r="BW118" s="106">
        <v>18</v>
      </c>
      <c r="BX118" s="106">
        <v>246</v>
      </c>
      <c r="BY118" s="106">
        <v>246</v>
      </c>
      <c r="BZ118" s="106">
        <v>4.9000000000000004</v>
      </c>
      <c r="CA118" s="106">
        <v>71.650000000000006</v>
      </c>
      <c r="CB118" s="106">
        <v>0</v>
      </c>
      <c r="CC118" s="106">
        <v>4</v>
      </c>
      <c r="CD118" s="131">
        <v>0</v>
      </c>
      <c r="CE118" s="131">
        <v>0</v>
      </c>
      <c r="CF118" s="131">
        <v>0</v>
      </c>
      <c r="CG118" s="131">
        <v>0.58499999999999996</v>
      </c>
      <c r="CH118" s="131">
        <v>23</v>
      </c>
    </row>
    <row r="119" spans="1:86" s="91" customFormat="1" ht="74.25" customHeight="1" x14ac:dyDescent="0.5">
      <c r="A119" s="112">
        <v>5</v>
      </c>
      <c r="B119" s="108" t="s">
        <v>242</v>
      </c>
      <c r="C119" s="114">
        <f t="shared" si="77"/>
        <v>73</v>
      </c>
      <c r="D119" s="105"/>
      <c r="E119" s="105">
        <v>15824</v>
      </c>
      <c r="F119" s="114">
        <f t="shared" si="78"/>
        <v>1051</v>
      </c>
      <c r="G119" s="114">
        <f t="shared" si="88"/>
        <v>442</v>
      </c>
      <c r="H119" s="105">
        <v>298</v>
      </c>
      <c r="I119" s="105">
        <v>81</v>
      </c>
      <c r="J119" s="105">
        <v>63</v>
      </c>
      <c r="K119" s="105">
        <v>19</v>
      </c>
      <c r="L119" s="105">
        <v>48.8</v>
      </c>
      <c r="M119" s="105">
        <v>168</v>
      </c>
      <c r="N119" s="105">
        <v>0</v>
      </c>
      <c r="O119" s="105">
        <v>30</v>
      </c>
      <c r="P119" s="105">
        <v>175</v>
      </c>
      <c r="Q119" s="105">
        <v>31</v>
      </c>
      <c r="R119" s="105">
        <v>192</v>
      </c>
      <c r="S119" s="105">
        <v>2600</v>
      </c>
      <c r="T119" s="105"/>
      <c r="U119" s="105">
        <v>200</v>
      </c>
      <c r="V119" s="105">
        <v>100</v>
      </c>
      <c r="W119" s="105">
        <v>3</v>
      </c>
      <c r="X119" s="105">
        <v>0</v>
      </c>
      <c r="Y119" s="105">
        <v>0</v>
      </c>
      <c r="Z119" s="105">
        <v>0</v>
      </c>
      <c r="AA119" s="105">
        <v>121.1977011581376</v>
      </c>
      <c r="AB119" s="105">
        <v>0</v>
      </c>
      <c r="AC119" s="102">
        <v>1</v>
      </c>
      <c r="AD119" s="102">
        <v>49</v>
      </c>
      <c r="AE119" s="102">
        <v>0</v>
      </c>
      <c r="AF119" s="102">
        <v>20</v>
      </c>
      <c r="AG119" s="102">
        <v>4</v>
      </c>
      <c r="AH119" s="102">
        <v>0</v>
      </c>
      <c r="AI119" s="135">
        <f t="shared" si="89"/>
        <v>1181</v>
      </c>
      <c r="AJ119" s="135">
        <f t="shared" si="79"/>
        <v>1036</v>
      </c>
      <c r="AK119" s="135">
        <f t="shared" si="80"/>
        <v>268</v>
      </c>
      <c r="AL119" s="135">
        <f t="shared" si="81"/>
        <v>93</v>
      </c>
      <c r="AM119" s="102">
        <v>2</v>
      </c>
      <c r="AN119" s="102">
        <v>146</v>
      </c>
      <c r="AO119" s="102">
        <v>25</v>
      </c>
      <c r="AP119" s="102">
        <v>0</v>
      </c>
      <c r="AQ119" s="102">
        <v>0</v>
      </c>
      <c r="AR119" s="102">
        <v>0</v>
      </c>
      <c r="AS119" s="102">
        <v>0</v>
      </c>
      <c r="AT119" s="102">
        <v>122</v>
      </c>
      <c r="AU119" s="102">
        <v>68</v>
      </c>
      <c r="AV119" s="102">
        <v>0</v>
      </c>
      <c r="AW119" s="102">
        <v>15</v>
      </c>
      <c r="AX119" s="102">
        <v>10</v>
      </c>
      <c r="AY119" s="102">
        <v>0</v>
      </c>
      <c r="AZ119" s="102">
        <v>16.074999999999999</v>
      </c>
      <c r="BA119" s="102">
        <v>0</v>
      </c>
      <c r="BB119" s="102">
        <v>128</v>
      </c>
      <c r="BC119" s="102">
        <v>17</v>
      </c>
      <c r="BD119" s="102">
        <v>0</v>
      </c>
      <c r="BE119" s="102">
        <v>0</v>
      </c>
      <c r="BF119" s="102">
        <v>0</v>
      </c>
      <c r="BG119" s="135">
        <f t="shared" si="82"/>
        <v>173</v>
      </c>
      <c r="BH119" s="135">
        <f t="shared" si="83"/>
        <v>142</v>
      </c>
      <c r="BI119" s="106">
        <v>0</v>
      </c>
      <c r="BJ119" s="106">
        <v>142</v>
      </c>
      <c r="BK119" s="106">
        <v>142</v>
      </c>
      <c r="BL119" s="106">
        <v>0</v>
      </c>
      <c r="BM119" s="106">
        <v>31</v>
      </c>
      <c r="BN119" s="106">
        <v>0</v>
      </c>
      <c r="BO119" s="106">
        <v>0</v>
      </c>
      <c r="BP119" s="106">
        <v>104</v>
      </c>
      <c r="BQ119" s="106">
        <v>48</v>
      </c>
      <c r="BR119" s="106">
        <v>1</v>
      </c>
      <c r="BS119" s="106">
        <v>47</v>
      </c>
      <c r="BT119" s="106">
        <v>12</v>
      </c>
      <c r="BU119" s="106">
        <v>25</v>
      </c>
      <c r="BV119" s="106">
        <v>1225</v>
      </c>
      <c r="BW119" s="106">
        <v>0</v>
      </c>
      <c r="BX119" s="106">
        <v>714</v>
      </c>
      <c r="BY119" s="106">
        <v>714</v>
      </c>
      <c r="BZ119" s="106">
        <v>0</v>
      </c>
      <c r="CA119" s="106">
        <v>109.3</v>
      </c>
      <c r="CB119" s="106"/>
      <c r="CC119" s="106">
        <v>2</v>
      </c>
      <c r="CD119" s="131">
        <v>0</v>
      </c>
      <c r="CE119" s="131">
        <v>0</v>
      </c>
      <c r="CF119" s="131">
        <v>0</v>
      </c>
      <c r="CG119" s="131">
        <v>0</v>
      </c>
      <c r="CH119" s="131">
        <v>0</v>
      </c>
    </row>
    <row r="120" spans="1:86" s="91" customFormat="1" ht="74.25" customHeight="1" x14ac:dyDescent="0.5">
      <c r="A120" s="112">
        <v>6</v>
      </c>
      <c r="B120" s="98" t="s">
        <v>243</v>
      </c>
      <c r="C120" s="114">
        <f t="shared" si="77"/>
        <v>77</v>
      </c>
      <c r="D120" s="105"/>
      <c r="E120" s="105">
        <v>2471</v>
      </c>
      <c r="F120" s="114">
        <f t="shared" si="78"/>
        <v>1617</v>
      </c>
      <c r="G120" s="114">
        <f t="shared" si="88"/>
        <v>434</v>
      </c>
      <c r="H120" s="105">
        <v>238</v>
      </c>
      <c r="I120" s="105">
        <v>127</v>
      </c>
      <c r="J120" s="105">
        <v>69</v>
      </c>
      <c r="K120" s="105">
        <v>19</v>
      </c>
      <c r="L120" s="105">
        <v>48.792000000000002</v>
      </c>
      <c r="M120" s="105">
        <v>181</v>
      </c>
      <c r="N120" s="105">
        <v>0</v>
      </c>
      <c r="O120" s="105">
        <v>65</v>
      </c>
      <c r="P120" s="105">
        <v>60</v>
      </c>
      <c r="Q120" s="105">
        <v>25</v>
      </c>
      <c r="R120" s="105">
        <v>62</v>
      </c>
      <c r="S120" s="105">
        <v>3400</v>
      </c>
      <c r="T120" s="105"/>
      <c r="U120" s="105">
        <v>856</v>
      </c>
      <c r="V120" s="105">
        <v>214</v>
      </c>
      <c r="W120" s="105">
        <v>0</v>
      </c>
      <c r="X120" s="105">
        <v>0</v>
      </c>
      <c r="Y120" s="105">
        <v>0</v>
      </c>
      <c r="Z120" s="105">
        <v>0</v>
      </c>
      <c r="AA120" s="105">
        <v>159.17625680325136</v>
      </c>
      <c r="AB120" s="105">
        <v>0</v>
      </c>
      <c r="AC120" s="102">
        <v>0</v>
      </c>
      <c r="AD120" s="102">
        <v>21</v>
      </c>
      <c r="AE120" s="102">
        <v>0</v>
      </c>
      <c r="AF120" s="102">
        <v>48</v>
      </c>
      <c r="AG120" s="102">
        <v>8</v>
      </c>
      <c r="AH120" s="102">
        <v>0</v>
      </c>
      <c r="AI120" s="135">
        <f t="shared" si="89"/>
        <v>950</v>
      </c>
      <c r="AJ120" s="135">
        <f t="shared" si="79"/>
        <v>1001</v>
      </c>
      <c r="AK120" s="135">
        <f t="shared" si="80"/>
        <v>146</v>
      </c>
      <c r="AL120" s="135">
        <f t="shared" si="81"/>
        <v>146</v>
      </c>
      <c r="AM120" s="102">
        <v>5</v>
      </c>
      <c r="AN120" s="102">
        <v>117</v>
      </c>
      <c r="AO120" s="102">
        <v>117</v>
      </c>
      <c r="AP120" s="102">
        <v>0</v>
      </c>
      <c r="AQ120" s="102">
        <v>0</v>
      </c>
      <c r="AR120" s="102">
        <v>0</v>
      </c>
      <c r="AS120" s="102">
        <v>13</v>
      </c>
      <c r="AT120" s="102">
        <v>29</v>
      </c>
      <c r="AU120" s="102">
        <v>29</v>
      </c>
      <c r="AV120" s="102">
        <v>1</v>
      </c>
      <c r="AW120" s="102">
        <v>4</v>
      </c>
      <c r="AX120" s="102">
        <v>4</v>
      </c>
      <c r="AY120" s="102">
        <v>0</v>
      </c>
      <c r="AZ120" s="102">
        <v>22.05</v>
      </c>
      <c r="BA120" s="102">
        <v>1</v>
      </c>
      <c r="BB120" s="102">
        <v>72</v>
      </c>
      <c r="BC120" s="102">
        <v>72</v>
      </c>
      <c r="BD120" s="102">
        <v>0</v>
      </c>
      <c r="BE120" s="102">
        <v>0</v>
      </c>
      <c r="BF120" s="102">
        <v>0</v>
      </c>
      <c r="BG120" s="135">
        <f t="shared" si="82"/>
        <v>133</v>
      </c>
      <c r="BH120" s="135">
        <f t="shared" si="83"/>
        <v>109</v>
      </c>
      <c r="BI120" s="106">
        <v>0</v>
      </c>
      <c r="BJ120" s="106">
        <v>109</v>
      </c>
      <c r="BK120" s="106">
        <v>109</v>
      </c>
      <c r="BL120" s="106">
        <v>0</v>
      </c>
      <c r="BM120" s="106">
        <v>24</v>
      </c>
      <c r="BN120" s="106">
        <v>0</v>
      </c>
      <c r="BO120" s="106">
        <v>0</v>
      </c>
      <c r="BP120" s="106">
        <v>72</v>
      </c>
      <c r="BQ120" s="106">
        <v>1</v>
      </c>
      <c r="BR120" s="106">
        <v>3</v>
      </c>
      <c r="BS120" s="106">
        <v>85</v>
      </c>
      <c r="BT120" s="106">
        <v>85</v>
      </c>
      <c r="BU120" s="106">
        <v>72</v>
      </c>
      <c r="BV120" s="106">
        <v>1919</v>
      </c>
      <c r="BW120" s="106">
        <v>11</v>
      </c>
      <c r="BX120" s="106">
        <v>584</v>
      </c>
      <c r="BY120" s="106">
        <v>584</v>
      </c>
      <c r="BZ120" s="106">
        <v>3</v>
      </c>
      <c r="CA120" s="106">
        <v>139</v>
      </c>
      <c r="CB120" s="106">
        <v>0</v>
      </c>
      <c r="CC120" s="106">
        <v>1</v>
      </c>
      <c r="CD120" s="131">
        <v>0</v>
      </c>
      <c r="CE120" s="131">
        <v>0</v>
      </c>
      <c r="CF120" s="131">
        <v>0</v>
      </c>
      <c r="CG120" s="131">
        <v>0</v>
      </c>
      <c r="CH120" s="131">
        <v>0</v>
      </c>
    </row>
    <row r="121" spans="1:86" s="91" customFormat="1" ht="74.25" customHeight="1" x14ac:dyDescent="0.5">
      <c r="A121" s="112">
        <v>7</v>
      </c>
      <c r="B121" s="108" t="s">
        <v>244</v>
      </c>
      <c r="C121" s="114">
        <f t="shared" si="77"/>
        <v>71</v>
      </c>
      <c r="D121" s="105"/>
      <c r="E121" s="105">
        <v>7862</v>
      </c>
      <c r="F121" s="114">
        <f t="shared" si="78"/>
        <v>1455</v>
      </c>
      <c r="G121" s="114">
        <f t="shared" si="88"/>
        <v>326</v>
      </c>
      <c r="H121" s="105">
        <v>256</v>
      </c>
      <c r="I121" s="105">
        <v>16</v>
      </c>
      <c r="J121" s="105">
        <v>54</v>
      </c>
      <c r="K121" s="105">
        <v>19</v>
      </c>
      <c r="L121" s="105">
        <v>48.792000000000002</v>
      </c>
      <c r="M121" s="105">
        <v>165</v>
      </c>
      <c r="N121" s="105">
        <v>0</v>
      </c>
      <c r="O121" s="105">
        <v>60</v>
      </c>
      <c r="P121" s="105">
        <v>269</v>
      </c>
      <c r="Q121" s="105">
        <v>34</v>
      </c>
      <c r="R121" s="105">
        <v>85</v>
      </c>
      <c r="S121" s="105">
        <v>2400</v>
      </c>
      <c r="T121" s="105"/>
      <c r="U121" s="105">
        <v>800</v>
      </c>
      <c r="V121" s="105">
        <v>200</v>
      </c>
      <c r="W121" s="105">
        <v>0</v>
      </c>
      <c r="X121" s="105">
        <v>0</v>
      </c>
      <c r="Y121" s="105">
        <v>0</v>
      </c>
      <c r="Z121" s="105">
        <v>0</v>
      </c>
      <c r="AA121" s="105">
        <v>144.22729154677114</v>
      </c>
      <c r="AB121" s="105">
        <v>200</v>
      </c>
      <c r="AC121" s="102">
        <v>0</v>
      </c>
      <c r="AD121" s="102">
        <v>26</v>
      </c>
      <c r="AE121" s="102">
        <v>0</v>
      </c>
      <c r="AF121" s="102">
        <v>30</v>
      </c>
      <c r="AG121" s="102">
        <v>15</v>
      </c>
      <c r="AH121" s="102">
        <v>0</v>
      </c>
      <c r="AI121" s="135">
        <f t="shared" si="89"/>
        <v>800</v>
      </c>
      <c r="AJ121" s="135">
        <f t="shared" si="79"/>
        <v>667</v>
      </c>
      <c r="AK121" s="135">
        <f t="shared" si="80"/>
        <v>125</v>
      </c>
      <c r="AL121" s="135">
        <f t="shared" si="81"/>
        <v>38</v>
      </c>
      <c r="AM121" s="102">
        <v>2</v>
      </c>
      <c r="AN121" s="102">
        <v>112</v>
      </c>
      <c r="AO121" s="102">
        <v>25</v>
      </c>
      <c r="AP121" s="102">
        <v>0</v>
      </c>
      <c r="AQ121" s="102">
        <v>0</v>
      </c>
      <c r="AR121" s="102">
        <v>0</v>
      </c>
      <c r="AS121" s="102">
        <v>0</v>
      </c>
      <c r="AT121" s="102">
        <v>13</v>
      </c>
      <c r="AU121" s="102">
        <v>13</v>
      </c>
      <c r="AV121" s="102">
        <v>0</v>
      </c>
      <c r="AW121" s="102">
        <v>0</v>
      </c>
      <c r="AX121" s="102">
        <v>0</v>
      </c>
      <c r="AY121" s="102">
        <v>0</v>
      </c>
      <c r="AZ121" s="102">
        <v>0</v>
      </c>
      <c r="BA121" s="102">
        <v>0</v>
      </c>
      <c r="BB121" s="102">
        <v>98</v>
      </c>
      <c r="BC121" s="102">
        <v>31</v>
      </c>
      <c r="BD121" s="102">
        <v>0</v>
      </c>
      <c r="BE121" s="102">
        <v>0</v>
      </c>
      <c r="BF121" s="102">
        <v>0</v>
      </c>
      <c r="BG121" s="135">
        <f t="shared" si="82"/>
        <v>121</v>
      </c>
      <c r="BH121" s="135">
        <f t="shared" si="83"/>
        <v>98</v>
      </c>
      <c r="BI121" s="106">
        <v>1</v>
      </c>
      <c r="BJ121" s="106">
        <v>98</v>
      </c>
      <c r="BK121" s="106">
        <v>98</v>
      </c>
      <c r="BL121" s="106">
        <v>0</v>
      </c>
      <c r="BM121" s="106">
        <v>23</v>
      </c>
      <c r="BN121" s="106">
        <v>0</v>
      </c>
      <c r="BO121" s="106">
        <v>0</v>
      </c>
      <c r="BP121" s="106">
        <v>41</v>
      </c>
      <c r="BQ121" s="106">
        <v>34</v>
      </c>
      <c r="BR121" s="106">
        <v>1</v>
      </c>
      <c r="BS121" s="106">
        <v>98</v>
      </c>
      <c r="BT121" s="106">
        <v>24</v>
      </c>
      <c r="BU121" s="106">
        <v>30</v>
      </c>
      <c r="BV121" s="106">
        <v>1915</v>
      </c>
      <c r="BW121" s="106">
        <v>4</v>
      </c>
      <c r="BX121" s="106">
        <v>442</v>
      </c>
      <c r="BY121" s="106">
        <v>442</v>
      </c>
      <c r="BZ121" s="106">
        <v>1</v>
      </c>
      <c r="CA121" s="106">
        <v>110.2</v>
      </c>
      <c r="CB121" s="106">
        <v>0</v>
      </c>
      <c r="CC121" s="106">
        <v>0</v>
      </c>
      <c r="CD121" s="131">
        <v>0</v>
      </c>
      <c r="CE121" s="131">
        <v>0</v>
      </c>
      <c r="CF121" s="131">
        <v>0</v>
      </c>
      <c r="CG121" s="131">
        <v>0.6</v>
      </c>
      <c r="CH121" s="131">
        <v>200</v>
      </c>
    </row>
    <row r="122" spans="1:86" s="91" customFormat="1" ht="74.25" customHeight="1" x14ac:dyDescent="0.5">
      <c r="A122" s="112">
        <v>8</v>
      </c>
      <c r="B122" s="109" t="s">
        <v>245</v>
      </c>
      <c r="C122" s="114">
        <f t="shared" si="77"/>
        <v>29</v>
      </c>
      <c r="D122" s="105"/>
      <c r="E122" s="105">
        <v>4649</v>
      </c>
      <c r="F122" s="114">
        <f t="shared" si="78"/>
        <v>766</v>
      </c>
      <c r="G122" s="114">
        <f t="shared" si="88"/>
        <v>203</v>
      </c>
      <c r="H122" s="105">
        <v>118</v>
      </c>
      <c r="I122" s="105">
        <v>25</v>
      </c>
      <c r="J122" s="105">
        <v>60</v>
      </c>
      <c r="K122" s="105">
        <v>0</v>
      </c>
      <c r="L122" s="105">
        <v>0</v>
      </c>
      <c r="M122" s="105">
        <v>133</v>
      </c>
      <c r="N122" s="105">
        <v>0</v>
      </c>
      <c r="O122" s="105">
        <v>55</v>
      </c>
      <c r="P122" s="105">
        <v>15</v>
      </c>
      <c r="Q122" s="105">
        <v>25</v>
      </c>
      <c r="R122" s="105">
        <v>55</v>
      </c>
      <c r="S122" s="105">
        <v>1800</v>
      </c>
      <c r="T122" s="105"/>
      <c r="U122" s="105">
        <v>320</v>
      </c>
      <c r="V122" s="105">
        <v>160</v>
      </c>
      <c r="W122" s="105">
        <v>0</v>
      </c>
      <c r="X122" s="105">
        <v>0</v>
      </c>
      <c r="Y122" s="105">
        <v>0</v>
      </c>
      <c r="Z122" s="105">
        <v>0</v>
      </c>
      <c r="AA122" s="105">
        <v>93.304901961429394</v>
      </c>
      <c r="AB122" s="105">
        <v>0</v>
      </c>
      <c r="AC122" s="102">
        <v>0</v>
      </c>
      <c r="AD122" s="102">
        <v>16</v>
      </c>
      <c r="AE122" s="102">
        <v>0</v>
      </c>
      <c r="AF122" s="102">
        <v>4</v>
      </c>
      <c r="AG122" s="102">
        <v>9</v>
      </c>
      <c r="AH122" s="102">
        <v>0</v>
      </c>
      <c r="AI122" s="135">
        <f t="shared" si="89"/>
        <v>451</v>
      </c>
      <c r="AJ122" s="135">
        <f t="shared" si="79"/>
        <v>182</v>
      </c>
      <c r="AK122" s="135">
        <f t="shared" si="80"/>
        <v>72</v>
      </c>
      <c r="AL122" s="135">
        <f t="shared" si="81"/>
        <v>52</v>
      </c>
      <c r="AM122" s="102">
        <v>0</v>
      </c>
      <c r="AN122" s="102">
        <v>31</v>
      </c>
      <c r="AO122" s="102">
        <v>17</v>
      </c>
      <c r="AP122" s="102">
        <v>0</v>
      </c>
      <c r="AQ122" s="102">
        <v>0</v>
      </c>
      <c r="AR122" s="102">
        <v>0</v>
      </c>
      <c r="AS122" s="102">
        <v>0</v>
      </c>
      <c r="AT122" s="102">
        <v>41</v>
      </c>
      <c r="AU122" s="102">
        <v>35</v>
      </c>
      <c r="AV122" s="102">
        <v>0</v>
      </c>
      <c r="AW122" s="102">
        <v>0</v>
      </c>
      <c r="AX122" s="102">
        <v>0</v>
      </c>
      <c r="AY122" s="102">
        <v>0</v>
      </c>
      <c r="AZ122" s="102">
        <v>0</v>
      </c>
      <c r="BA122" s="102">
        <v>0</v>
      </c>
      <c r="BB122" s="102">
        <v>129</v>
      </c>
      <c r="BC122" s="102">
        <v>27</v>
      </c>
      <c r="BD122" s="102">
        <v>0</v>
      </c>
      <c r="BE122" s="102">
        <v>0</v>
      </c>
      <c r="BF122" s="102">
        <v>0</v>
      </c>
      <c r="BG122" s="135">
        <f t="shared" si="82"/>
        <v>20</v>
      </c>
      <c r="BH122" s="135">
        <f t="shared" si="83"/>
        <v>7</v>
      </c>
      <c r="BI122" s="106">
        <v>0</v>
      </c>
      <c r="BJ122" s="106">
        <v>11</v>
      </c>
      <c r="BK122" s="106">
        <v>3</v>
      </c>
      <c r="BL122" s="106">
        <v>0</v>
      </c>
      <c r="BM122" s="106">
        <v>9</v>
      </c>
      <c r="BN122" s="106">
        <v>4</v>
      </c>
      <c r="BO122" s="106">
        <v>0</v>
      </c>
      <c r="BP122" s="106">
        <v>40</v>
      </c>
      <c r="BQ122" s="106">
        <v>20</v>
      </c>
      <c r="BR122" s="106">
        <v>0</v>
      </c>
      <c r="BS122" s="106">
        <v>32</v>
      </c>
      <c r="BT122" s="106">
        <v>2</v>
      </c>
      <c r="BU122" s="106">
        <v>0</v>
      </c>
      <c r="BV122" s="106">
        <v>782</v>
      </c>
      <c r="BW122" s="106">
        <v>0</v>
      </c>
      <c r="BX122" s="106">
        <v>230</v>
      </c>
      <c r="BY122" s="106">
        <v>74</v>
      </c>
      <c r="BZ122" s="106">
        <v>0</v>
      </c>
      <c r="CA122" s="106">
        <v>115</v>
      </c>
      <c r="CB122" s="106">
        <v>0</v>
      </c>
      <c r="CC122" s="106">
        <v>0</v>
      </c>
      <c r="CD122" s="131">
        <v>0</v>
      </c>
      <c r="CE122" s="131">
        <v>0</v>
      </c>
      <c r="CF122" s="131">
        <v>0</v>
      </c>
      <c r="CG122" s="131">
        <v>0.4</v>
      </c>
      <c r="CH122" s="131">
        <v>39</v>
      </c>
    </row>
    <row r="123" spans="1:86" s="91" customFormat="1" ht="74.25" customHeight="1" x14ac:dyDescent="0.5">
      <c r="A123" s="112">
        <v>9</v>
      </c>
      <c r="B123" s="98" t="s">
        <v>246</v>
      </c>
      <c r="C123" s="114">
        <f t="shared" si="77"/>
        <v>63</v>
      </c>
      <c r="D123" s="105"/>
      <c r="E123" s="105">
        <v>7236</v>
      </c>
      <c r="F123" s="114">
        <f t="shared" si="78"/>
        <v>1011</v>
      </c>
      <c r="G123" s="114">
        <f t="shared" si="88"/>
        <v>209</v>
      </c>
      <c r="H123" s="105">
        <v>127</v>
      </c>
      <c r="I123" s="105">
        <v>13</v>
      </c>
      <c r="J123" s="105">
        <v>69</v>
      </c>
      <c r="K123" s="105">
        <v>11</v>
      </c>
      <c r="L123" s="105">
        <v>77</v>
      </c>
      <c r="M123" s="105">
        <v>130</v>
      </c>
      <c r="N123" s="105">
        <v>0</v>
      </c>
      <c r="O123" s="105">
        <v>66</v>
      </c>
      <c r="P123" s="105">
        <v>152</v>
      </c>
      <c r="Q123" s="105">
        <v>40</v>
      </c>
      <c r="R123" s="105">
        <v>55</v>
      </c>
      <c r="S123" s="105">
        <v>1900</v>
      </c>
      <c r="T123" s="105"/>
      <c r="U123" s="105">
        <v>540</v>
      </c>
      <c r="V123" s="105">
        <v>140</v>
      </c>
      <c r="W123" s="105">
        <v>3</v>
      </c>
      <c r="X123" s="105">
        <v>0</v>
      </c>
      <c r="Y123" s="105">
        <v>0</v>
      </c>
      <c r="Z123" s="105">
        <v>0</v>
      </c>
      <c r="AA123" s="105">
        <v>95.439901581058876</v>
      </c>
      <c r="AB123" s="105">
        <v>0</v>
      </c>
      <c r="AC123" s="102">
        <v>3</v>
      </c>
      <c r="AD123" s="102">
        <v>32</v>
      </c>
      <c r="AE123" s="102">
        <v>0</v>
      </c>
      <c r="AF123" s="102">
        <v>31</v>
      </c>
      <c r="AG123" s="102">
        <v>0</v>
      </c>
      <c r="AH123" s="102">
        <v>0</v>
      </c>
      <c r="AI123" s="135">
        <f t="shared" si="89"/>
        <v>720</v>
      </c>
      <c r="AJ123" s="135">
        <f t="shared" si="79"/>
        <v>749</v>
      </c>
      <c r="AK123" s="135">
        <f t="shared" si="80"/>
        <v>109</v>
      </c>
      <c r="AL123" s="135">
        <f t="shared" si="81"/>
        <v>93</v>
      </c>
      <c r="AM123" s="102"/>
      <c r="AN123" s="102">
        <v>65</v>
      </c>
      <c r="AO123" s="102">
        <v>59</v>
      </c>
      <c r="AP123" s="102">
        <v>0</v>
      </c>
      <c r="AQ123" s="102">
        <v>5</v>
      </c>
      <c r="AR123" s="102">
        <v>0</v>
      </c>
      <c r="AS123" s="102">
        <v>0</v>
      </c>
      <c r="AT123" s="102">
        <v>39</v>
      </c>
      <c r="AU123" s="102">
        <v>34</v>
      </c>
      <c r="AV123" s="102">
        <v>0</v>
      </c>
      <c r="AW123" s="102">
        <v>11</v>
      </c>
      <c r="AX123" s="102">
        <v>11</v>
      </c>
      <c r="AY123" s="102">
        <v>0</v>
      </c>
      <c r="AZ123" s="102">
        <v>77</v>
      </c>
      <c r="BA123" s="102"/>
      <c r="BB123" s="102">
        <v>22</v>
      </c>
      <c r="BC123" s="102">
        <v>0</v>
      </c>
      <c r="BD123" s="102">
        <v>0</v>
      </c>
      <c r="BE123" s="102">
        <v>0</v>
      </c>
      <c r="BF123" s="102">
        <v>0</v>
      </c>
      <c r="BG123" s="135">
        <f t="shared" si="82"/>
        <v>192</v>
      </c>
      <c r="BH123" s="135">
        <f t="shared" si="83"/>
        <v>192</v>
      </c>
      <c r="BI123" s="106">
        <v>0</v>
      </c>
      <c r="BJ123" s="106">
        <v>152</v>
      </c>
      <c r="BK123" s="106">
        <v>152</v>
      </c>
      <c r="BL123" s="106">
        <v>0</v>
      </c>
      <c r="BM123" s="106">
        <v>40</v>
      </c>
      <c r="BN123" s="106">
        <v>40</v>
      </c>
      <c r="BO123" s="106">
        <v>0</v>
      </c>
      <c r="BP123" s="106">
        <v>54</v>
      </c>
      <c r="BQ123" s="106">
        <v>54</v>
      </c>
      <c r="BR123" s="106">
        <v>6</v>
      </c>
      <c r="BS123" s="106">
        <v>86</v>
      </c>
      <c r="BT123" s="106">
        <v>44</v>
      </c>
      <c r="BU123" s="106">
        <v>48</v>
      </c>
      <c r="BV123" s="106">
        <v>1389</v>
      </c>
      <c r="BW123" s="106">
        <v>0</v>
      </c>
      <c r="BX123" s="106">
        <v>355</v>
      </c>
      <c r="BY123" s="106">
        <v>355</v>
      </c>
      <c r="BZ123" s="106">
        <v>0</v>
      </c>
      <c r="CA123" s="106">
        <v>89.1</v>
      </c>
      <c r="CB123" s="106">
        <v>0</v>
      </c>
      <c r="CC123" s="106">
        <v>1</v>
      </c>
      <c r="CD123" s="131">
        <v>0</v>
      </c>
      <c r="CE123" s="131">
        <v>0</v>
      </c>
      <c r="CF123" s="131">
        <v>0</v>
      </c>
      <c r="CG123" s="131">
        <v>0.3</v>
      </c>
      <c r="CH123" s="131">
        <v>0</v>
      </c>
    </row>
    <row r="124" spans="1:86" s="91" customFormat="1" ht="74.25" customHeight="1" x14ac:dyDescent="0.5">
      <c r="A124" s="112">
        <v>10</v>
      </c>
      <c r="B124" s="109" t="s">
        <v>247</v>
      </c>
      <c r="C124" s="114">
        <f t="shared" si="77"/>
        <v>42</v>
      </c>
      <c r="D124" s="105"/>
      <c r="E124" s="105">
        <v>6269</v>
      </c>
      <c r="F124" s="114">
        <f t="shared" si="78"/>
        <v>1006</v>
      </c>
      <c r="G124" s="114">
        <f t="shared" si="88"/>
        <v>210</v>
      </c>
      <c r="H124" s="105">
        <v>117</v>
      </c>
      <c r="I124" s="105">
        <v>0</v>
      </c>
      <c r="J124" s="105">
        <v>93</v>
      </c>
      <c r="K124" s="105">
        <v>22</v>
      </c>
      <c r="L124" s="105">
        <v>87.9</v>
      </c>
      <c r="M124" s="105">
        <v>155</v>
      </c>
      <c r="N124" s="105">
        <v>0</v>
      </c>
      <c r="O124" s="105">
        <v>25</v>
      </c>
      <c r="P124" s="105">
        <v>220</v>
      </c>
      <c r="Q124" s="105">
        <v>0</v>
      </c>
      <c r="R124" s="105">
        <v>169</v>
      </c>
      <c r="S124" s="105">
        <v>4200</v>
      </c>
      <c r="T124" s="105"/>
      <c r="U124" s="105">
        <v>425</v>
      </c>
      <c r="V124" s="105">
        <v>212.5</v>
      </c>
      <c r="W124" s="105">
        <v>2</v>
      </c>
      <c r="X124" s="105">
        <v>0</v>
      </c>
      <c r="Y124" s="105">
        <v>0</v>
      </c>
      <c r="Z124" s="105">
        <v>0</v>
      </c>
      <c r="AA124" s="105">
        <v>326.00619704957006</v>
      </c>
      <c r="AB124" s="105">
        <v>0</v>
      </c>
      <c r="AC124" s="102">
        <v>0</v>
      </c>
      <c r="AD124" s="102">
        <v>22</v>
      </c>
      <c r="AE124" s="102">
        <v>0</v>
      </c>
      <c r="AF124" s="102">
        <v>14</v>
      </c>
      <c r="AG124" s="102">
        <v>6</v>
      </c>
      <c r="AH124" s="102">
        <v>0</v>
      </c>
      <c r="AI124" s="135">
        <f t="shared" si="89"/>
        <v>2224</v>
      </c>
      <c r="AJ124" s="135">
        <f t="shared" si="79"/>
        <v>2299</v>
      </c>
      <c r="AK124" s="135">
        <f t="shared" si="80"/>
        <v>75</v>
      </c>
      <c r="AL124" s="135">
        <f t="shared" si="81"/>
        <v>75</v>
      </c>
      <c r="AM124" s="102">
        <v>0</v>
      </c>
      <c r="AN124" s="102">
        <v>51</v>
      </c>
      <c r="AO124" s="102">
        <v>51</v>
      </c>
      <c r="AP124" s="102">
        <v>0</v>
      </c>
      <c r="AQ124" s="102">
        <v>0</v>
      </c>
      <c r="AR124" s="102">
        <v>0</v>
      </c>
      <c r="AS124" s="102">
        <v>5</v>
      </c>
      <c r="AT124" s="102">
        <v>24</v>
      </c>
      <c r="AU124" s="102">
        <v>24</v>
      </c>
      <c r="AV124" s="102">
        <v>0</v>
      </c>
      <c r="AW124" s="102">
        <v>0</v>
      </c>
      <c r="AX124" s="102">
        <v>0</v>
      </c>
      <c r="AY124" s="102">
        <v>0</v>
      </c>
      <c r="AZ124" s="102">
        <v>0</v>
      </c>
      <c r="BA124" s="102">
        <v>11</v>
      </c>
      <c r="BB124" s="102">
        <v>67</v>
      </c>
      <c r="BC124" s="102">
        <v>67</v>
      </c>
      <c r="BD124" s="102">
        <v>0</v>
      </c>
      <c r="BE124" s="102">
        <v>0</v>
      </c>
      <c r="BF124" s="102">
        <v>0</v>
      </c>
      <c r="BG124" s="135">
        <f t="shared" si="82"/>
        <v>273</v>
      </c>
      <c r="BH124" s="135">
        <f t="shared" si="83"/>
        <v>273</v>
      </c>
      <c r="BI124" s="106">
        <v>0</v>
      </c>
      <c r="BJ124" s="106">
        <v>273</v>
      </c>
      <c r="BK124" s="106">
        <v>273</v>
      </c>
      <c r="BL124" s="106">
        <v>0</v>
      </c>
      <c r="BM124" s="106">
        <v>0</v>
      </c>
      <c r="BN124" s="106">
        <v>0</v>
      </c>
      <c r="BO124" s="106">
        <v>11</v>
      </c>
      <c r="BP124" s="106">
        <v>67</v>
      </c>
      <c r="BQ124" s="106">
        <v>67</v>
      </c>
      <c r="BR124" s="106">
        <v>4</v>
      </c>
      <c r="BS124" s="106">
        <v>73</v>
      </c>
      <c r="BT124" s="106">
        <v>73</v>
      </c>
      <c r="BU124" s="106">
        <v>109.6</v>
      </c>
      <c r="BV124" s="106">
        <v>1959.6</v>
      </c>
      <c r="BW124" s="106">
        <v>21</v>
      </c>
      <c r="BX124" s="106">
        <v>1744</v>
      </c>
      <c r="BY124" s="106">
        <v>1744</v>
      </c>
      <c r="BZ124" s="106">
        <v>5.25</v>
      </c>
      <c r="CA124" s="106">
        <v>436</v>
      </c>
      <c r="CB124" s="106">
        <v>0</v>
      </c>
      <c r="CC124" s="106">
        <v>1</v>
      </c>
      <c r="CD124" s="131">
        <v>0</v>
      </c>
      <c r="CE124" s="131">
        <v>0</v>
      </c>
      <c r="CF124" s="131">
        <v>0</v>
      </c>
      <c r="CG124" s="131">
        <v>0</v>
      </c>
      <c r="CH124" s="131">
        <v>0</v>
      </c>
    </row>
    <row r="125" spans="1:86" s="91" customFormat="1" ht="74.25" customHeight="1" x14ac:dyDescent="0.5">
      <c r="A125" s="112">
        <v>11</v>
      </c>
      <c r="B125" s="98" t="s">
        <v>248</v>
      </c>
      <c r="C125" s="114">
        <f t="shared" si="77"/>
        <v>66</v>
      </c>
      <c r="D125" s="105"/>
      <c r="E125" s="105">
        <v>6810</v>
      </c>
      <c r="F125" s="114">
        <f t="shared" si="78"/>
        <v>1108</v>
      </c>
      <c r="G125" s="114">
        <f t="shared" si="88"/>
        <v>206</v>
      </c>
      <c r="H125" s="105">
        <v>156</v>
      </c>
      <c r="I125" s="105">
        <v>15</v>
      </c>
      <c r="J125" s="105">
        <v>35</v>
      </c>
      <c r="K125" s="105">
        <v>6</v>
      </c>
      <c r="L125" s="105">
        <v>36</v>
      </c>
      <c r="M125" s="105">
        <v>130</v>
      </c>
      <c r="N125" s="105">
        <v>0</v>
      </c>
      <c r="O125" s="105">
        <v>56</v>
      </c>
      <c r="P125" s="105">
        <v>78</v>
      </c>
      <c r="Q125" s="105">
        <v>50</v>
      </c>
      <c r="R125" s="105">
        <v>150</v>
      </c>
      <c r="S125" s="105">
        <v>2000</v>
      </c>
      <c r="T125" s="105"/>
      <c r="U125" s="105">
        <v>560</v>
      </c>
      <c r="V125" s="105">
        <v>140</v>
      </c>
      <c r="W125" s="105">
        <v>1</v>
      </c>
      <c r="X125" s="105">
        <v>0</v>
      </c>
      <c r="Y125" s="105">
        <v>0</v>
      </c>
      <c r="Z125" s="105">
        <v>0</v>
      </c>
      <c r="AA125" s="105">
        <v>103.16416923168755</v>
      </c>
      <c r="AB125" s="105">
        <v>0</v>
      </c>
      <c r="AC125" s="102">
        <v>0</v>
      </c>
      <c r="AD125" s="102">
        <v>31</v>
      </c>
      <c r="AE125" s="102">
        <v>0</v>
      </c>
      <c r="AF125" s="102">
        <v>20</v>
      </c>
      <c r="AG125" s="102">
        <v>15</v>
      </c>
      <c r="AH125" s="102">
        <v>0</v>
      </c>
      <c r="AI125" s="135">
        <f t="shared" si="89"/>
        <v>1353</v>
      </c>
      <c r="AJ125" s="135">
        <f t="shared" si="79"/>
        <v>1437</v>
      </c>
      <c r="AK125" s="135">
        <f t="shared" si="80"/>
        <v>125</v>
      </c>
      <c r="AL125" s="135">
        <f t="shared" si="81"/>
        <v>125</v>
      </c>
      <c r="AM125" s="102">
        <v>0</v>
      </c>
      <c r="AN125" s="102">
        <v>105</v>
      </c>
      <c r="AO125" s="102">
        <v>105</v>
      </c>
      <c r="AP125" s="102">
        <v>0</v>
      </c>
      <c r="AQ125" s="102">
        <v>0</v>
      </c>
      <c r="AR125" s="102">
        <v>0</v>
      </c>
      <c r="AS125" s="102">
        <v>0</v>
      </c>
      <c r="AT125" s="102">
        <v>20</v>
      </c>
      <c r="AU125" s="102">
        <v>20</v>
      </c>
      <c r="AV125" s="102">
        <v>0</v>
      </c>
      <c r="AW125" s="102">
        <v>1</v>
      </c>
      <c r="AX125" s="102">
        <v>1</v>
      </c>
      <c r="AY125" s="102">
        <v>0</v>
      </c>
      <c r="AZ125" s="102">
        <v>0.245</v>
      </c>
      <c r="BA125" s="102">
        <v>0</v>
      </c>
      <c r="BB125" s="102">
        <v>63</v>
      </c>
      <c r="BC125" s="102">
        <v>63</v>
      </c>
      <c r="BD125" s="102">
        <v>0</v>
      </c>
      <c r="BE125" s="102">
        <v>0</v>
      </c>
      <c r="BF125" s="102">
        <v>0</v>
      </c>
      <c r="BG125" s="135">
        <f t="shared" si="82"/>
        <v>69</v>
      </c>
      <c r="BH125" s="135">
        <f t="shared" si="83"/>
        <v>56</v>
      </c>
      <c r="BI125" s="106">
        <v>0</v>
      </c>
      <c r="BJ125" s="106">
        <v>55</v>
      </c>
      <c r="BK125" s="106">
        <v>55</v>
      </c>
      <c r="BL125" s="106">
        <v>0</v>
      </c>
      <c r="BM125" s="106">
        <v>14</v>
      </c>
      <c r="BN125" s="106">
        <v>1</v>
      </c>
      <c r="BO125" s="106">
        <v>0</v>
      </c>
      <c r="BP125" s="106">
        <v>42</v>
      </c>
      <c r="BQ125" s="106">
        <v>14</v>
      </c>
      <c r="BR125" s="106">
        <v>7</v>
      </c>
      <c r="BS125" s="106">
        <v>145</v>
      </c>
      <c r="BT125" s="106">
        <v>145</v>
      </c>
      <c r="BU125" s="106">
        <v>99</v>
      </c>
      <c r="BV125" s="106">
        <v>1520.9</v>
      </c>
      <c r="BW125" s="106">
        <v>69</v>
      </c>
      <c r="BX125" s="106">
        <v>1033</v>
      </c>
      <c r="BY125" s="106">
        <v>1033</v>
      </c>
      <c r="BZ125" s="106">
        <v>12</v>
      </c>
      <c r="CA125" s="106">
        <v>207</v>
      </c>
      <c r="CB125" s="106">
        <v>0</v>
      </c>
      <c r="CC125" s="106">
        <v>0</v>
      </c>
      <c r="CD125" s="131">
        <v>0</v>
      </c>
      <c r="CE125" s="131">
        <v>0</v>
      </c>
      <c r="CF125" s="131">
        <v>0</v>
      </c>
      <c r="CG125" s="131">
        <v>0</v>
      </c>
      <c r="CH125" s="131">
        <v>0</v>
      </c>
    </row>
    <row r="126" spans="1:86" s="91" customFormat="1" ht="74.25" customHeight="1" x14ac:dyDescent="0.5">
      <c r="A126" s="112">
        <v>12</v>
      </c>
      <c r="B126" s="98" t="s">
        <v>249</v>
      </c>
      <c r="C126" s="114">
        <f t="shared" si="77"/>
        <v>58</v>
      </c>
      <c r="D126" s="105"/>
      <c r="E126" s="105">
        <v>7044</v>
      </c>
      <c r="F126" s="114">
        <f t="shared" si="78"/>
        <v>2985</v>
      </c>
      <c r="G126" s="114">
        <f t="shared" si="88"/>
        <v>245</v>
      </c>
      <c r="H126" s="105">
        <v>165</v>
      </c>
      <c r="I126" s="105">
        <v>0</v>
      </c>
      <c r="J126" s="105">
        <v>80</v>
      </c>
      <c r="K126" s="105">
        <v>19</v>
      </c>
      <c r="L126" s="105" t="s">
        <v>398</v>
      </c>
      <c r="M126" s="105">
        <v>122</v>
      </c>
      <c r="N126" s="105">
        <v>0</v>
      </c>
      <c r="O126" s="105">
        <v>35</v>
      </c>
      <c r="P126" s="105">
        <v>0</v>
      </c>
      <c r="Q126" s="105">
        <v>49</v>
      </c>
      <c r="R126" s="105">
        <v>191</v>
      </c>
      <c r="S126" s="105">
        <v>2700</v>
      </c>
      <c r="T126" s="105"/>
      <c r="U126" s="105">
        <v>2373</v>
      </c>
      <c r="V126" s="105">
        <v>612</v>
      </c>
      <c r="W126" s="105">
        <v>1</v>
      </c>
      <c r="X126" s="105">
        <v>0</v>
      </c>
      <c r="Y126" s="105">
        <v>0</v>
      </c>
      <c r="Z126" s="105">
        <v>30</v>
      </c>
      <c r="AA126" s="105">
        <v>180.82642480530669</v>
      </c>
      <c r="AB126" s="105">
        <v>6</v>
      </c>
      <c r="AC126" s="102">
        <v>2</v>
      </c>
      <c r="AD126" s="102">
        <v>43</v>
      </c>
      <c r="AE126" s="102">
        <v>0</v>
      </c>
      <c r="AF126" s="102">
        <v>15</v>
      </c>
      <c r="AG126" s="102">
        <v>0</v>
      </c>
      <c r="AH126" s="102">
        <v>0</v>
      </c>
      <c r="AI126" s="135">
        <f t="shared" si="89"/>
        <v>465</v>
      </c>
      <c r="AJ126" s="135">
        <f t="shared" si="79"/>
        <v>598</v>
      </c>
      <c r="AK126" s="135">
        <f t="shared" si="80"/>
        <v>133</v>
      </c>
      <c r="AL126" s="135">
        <f t="shared" si="81"/>
        <v>133</v>
      </c>
      <c r="AM126" s="102">
        <v>0</v>
      </c>
      <c r="AN126" s="102">
        <v>95</v>
      </c>
      <c r="AO126" s="102">
        <v>95</v>
      </c>
      <c r="AP126" s="102">
        <v>0</v>
      </c>
      <c r="AQ126" s="102">
        <v>0</v>
      </c>
      <c r="AR126" s="102">
        <v>0</v>
      </c>
      <c r="AS126" s="102">
        <v>0</v>
      </c>
      <c r="AT126" s="102">
        <v>38</v>
      </c>
      <c r="AU126" s="102">
        <v>38</v>
      </c>
      <c r="AV126" s="102">
        <v>0</v>
      </c>
      <c r="AW126" s="102">
        <v>0</v>
      </c>
      <c r="AX126" s="102">
        <v>0</v>
      </c>
      <c r="AY126" s="102">
        <v>0</v>
      </c>
      <c r="AZ126" s="102">
        <v>0</v>
      </c>
      <c r="BA126" s="102">
        <v>0</v>
      </c>
      <c r="BB126" s="102">
        <v>110</v>
      </c>
      <c r="BC126" s="102">
        <v>110</v>
      </c>
      <c r="BD126" s="102">
        <v>0</v>
      </c>
      <c r="BE126" s="102">
        <v>0</v>
      </c>
      <c r="BF126" s="102">
        <v>0</v>
      </c>
      <c r="BG126" s="135">
        <f t="shared" si="82"/>
        <v>47</v>
      </c>
      <c r="BH126" s="135">
        <f t="shared" si="83"/>
        <v>47</v>
      </c>
      <c r="BI126" s="106">
        <v>0</v>
      </c>
      <c r="BJ126" s="106">
        <v>14</v>
      </c>
      <c r="BK126" s="106">
        <v>14</v>
      </c>
      <c r="BL126" s="106">
        <v>6</v>
      </c>
      <c r="BM126" s="106">
        <v>33</v>
      </c>
      <c r="BN126" s="106">
        <v>33</v>
      </c>
      <c r="BO126" s="106">
        <v>0</v>
      </c>
      <c r="BP126" s="106">
        <v>44</v>
      </c>
      <c r="BQ126" s="106">
        <v>44</v>
      </c>
      <c r="BR126" s="106">
        <v>2</v>
      </c>
      <c r="BS126" s="106">
        <v>50</v>
      </c>
      <c r="BT126" s="106">
        <v>50</v>
      </c>
      <c r="BU126" s="106">
        <v>229</v>
      </c>
      <c r="BV126" s="106">
        <v>1450</v>
      </c>
      <c r="BW126" s="106">
        <v>0</v>
      </c>
      <c r="BX126" s="106">
        <v>214</v>
      </c>
      <c r="BY126" s="106">
        <v>214</v>
      </c>
      <c r="BZ126" s="106">
        <v>0</v>
      </c>
      <c r="CA126" s="106">
        <v>54</v>
      </c>
      <c r="CB126" s="106">
        <v>0</v>
      </c>
      <c r="CC126" s="106">
        <v>1</v>
      </c>
      <c r="CD126" s="131">
        <v>0</v>
      </c>
      <c r="CE126" s="131">
        <v>0</v>
      </c>
      <c r="CF126" s="131">
        <v>0</v>
      </c>
      <c r="CG126" s="131">
        <v>0</v>
      </c>
      <c r="CH126" s="131">
        <v>0</v>
      </c>
    </row>
    <row r="127" spans="1:86" s="91" customFormat="1" ht="74.25" customHeight="1" x14ac:dyDescent="0.5">
      <c r="A127" s="112">
        <v>13</v>
      </c>
      <c r="B127" s="108" t="s">
        <v>250</v>
      </c>
      <c r="C127" s="114">
        <f t="shared" si="77"/>
        <v>52</v>
      </c>
      <c r="D127" s="105"/>
      <c r="E127" s="105">
        <v>5424</v>
      </c>
      <c r="F127" s="114">
        <f t="shared" si="78"/>
        <v>829</v>
      </c>
      <c r="G127" s="114">
        <f t="shared" si="88"/>
        <v>269</v>
      </c>
      <c r="H127" s="105">
        <v>172</v>
      </c>
      <c r="I127" s="105">
        <v>6</v>
      </c>
      <c r="J127" s="105">
        <v>91</v>
      </c>
      <c r="K127" s="105">
        <v>19</v>
      </c>
      <c r="L127" s="105">
        <v>48.792000000000002</v>
      </c>
      <c r="M127" s="105">
        <v>114</v>
      </c>
      <c r="N127" s="105">
        <v>0</v>
      </c>
      <c r="O127" s="105">
        <v>85</v>
      </c>
      <c r="P127" s="105">
        <v>27</v>
      </c>
      <c r="Q127" s="105">
        <v>28</v>
      </c>
      <c r="R127" s="105">
        <v>140</v>
      </c>
      <c r="S127" s="105">
        <v>2800</v>
      </c>
      <c r="T127" s="105"/>
      <c r="U127" s="105">
        <v>202</v>
      </c>
      <c r="V127" s="105">
        <v>80.2</v>
      </c>
      <c r="W127" s="105">
        <v>10</v>
      </c>
      <c r="X127" s="105">
        <v>0</v>
      </c>
      <c r="Y127" s="105">
        <v>0</v>
      </c>
      <c r="Z127" s="105">
        <v>0</v>
      </c>
      <c r="AA127" s="105">
        <v>171.23532573938169</v>
      </c>
      <c r="AB127" s="105">
        <v>0</v>
      </c>
      <c r="AC127" s="102">
        <v>1</v>
      </c>
      <c r="AD127" s="102">
        <v>21</v>
      </c>
      <c r="AE127" s="102">
        <v>0</v>
      </c>
      <c r="AF127" s="102">
        <v>29</v>
      </c>
      <c r="AG127" s="102">
        <v>2</v>
      </c>
      <c r="AH127" s="102">
        <v>0</v>
      </c>
      <c r="AI127" s="135">
        <f t="shared" si="89"/>
        <v>292</v>
      </c>
      <c r="AJ127" s="135">
        <f t="shared" si="79"/>
        <v>91</v>
      </c>
      <c r="AK127" s="135">
        <f t="shared" si="80"/>
        <v>61</v>
      </c>
      <c r="AL127" s="135">
        <f t="shared" si="81"/>
        <v>14</v>
      </c>
      <c r="AM127" s="102">
        <v>1</v>
      </c>
      <c r="AN127" s="102">
        <v>31</v>
      </c>
      <c r="AO127" s="102">
        <v>6</v>
      </c>
      <c r="AP127" s="102">
        <v>0</v>
      </c>
      <c r="AQ127" s="102">
        <v>0</v>
      </c>
      <c r="AR127" s="102">
        <v>0</v>
      </c>
      <c r="AS127" s="102">
        <v>0</v>
      </c>
      <c r="AT127" s="102">
        <v>30</v>
      </c>
      <c r="AU127" s="102">
        <v>8</v>
      </c>
      <c r="AV127" s="102">
        <v>0</v>
      </c>
      <c r="AW127" s="102">
        <v>0</v>
      </c>
      <c r="AX127" s="102">
        <v>0</v>
      </c>
      <c r="AY127" s="102">
        <v>0</v>
      </c>
      <c r="AZ127" s="102">
        <v>0</v>
      </c>
      <c r="BA127" s="102">
        <v>0</v>
      </c>
      <c r="BB127" s="102">
        <v>64</v>
      </c>
      <c r="BC127" s="102">
        <v>8</v>
      </c>
      <c r="BD127" s="102">
        <v>0</v>
      </c>
      <c r="BE127" s="102">
        <v>0</v>
      </c>
      <c r="BF127" s="102">
        <v>0</v>
      </c>
      <c r="BG127" s="135">
        <f t="shared" si="82"/>
        <v>44</v>
      </c>
      <c r="BH127" s="135">
        <f t="shared" si="83"/>
        <v>18</v>
      </c>
      <c r="BI127" s="106">
        <v>0</v>
      </c>
      <c r="BJ127" s="106">
        <v>44</v>
      </c>
      <c r="BK127" s="106">
        <v>18</v>
      </c>
      <c r="BL127" s="106">
        <v>0</v>
      </c>
      <c r="BM127" s="106">
        <v>0</v>
      </c>
      <c r="BN127" s="106">
        <v>0</v>
      </c>
      <c r="BO127" s="106">
        <v>0</v>
      </c>
      <c r="BP127" s="106">
        <v>54</v>
      </c>
      <c r="BQ127" s="106">
        <v>0</v>
      </c>
      <c r="BR127" s="106">
        <v>0</v>
      </c>
      <c r="BS127" s="106">
        <v>21</v>
      </c>
      <c r="BT127" s="106">
        <v>0</v>
      </c>
      <c r="BU127" s="106">
        <v>0</v>
      </c>
      <c r="BV127" s="106">
        <v>702</v>
      </c>
      <c r="BW127" s="106">
        <v>0</v>
      </c>
      <c r="BX127" s="106">
        <v>109</v>
      </c>
      <c r="BY127" s="106">
        <v>51</v>
      </c>
      <c r="BZ127" s="106">
        <v>0</v>
      </c>
      <c r="CA127" s="106">
        <v>28.8</v>
      </c>
      <c r="CB127" s="106">
        <v>0</v>
      </c>
      <c r="CC127" s="106">
        <v>0</v>
      </c>
      <c r="CD127" s="131">
        <v>0</v>
      </c>
      <c r="CE127" s="131">
        <v>0</v>
      </c>
      <c r="CF127" s="131">
        <v>0</v>
      </c>
      <c r="CG127" s="131">
        <v>0.15</v>
      </c>
      <c r="CH127" s="131">
        <v>0</v>
      </c>
    </row>
    <row r="128" spans="1:86" s="91" customFormat="1" ht="74.25" customHeight="1" x14ac:dyDescent="0.5">
      <c r="A128" s="112">
        <v>14</v>
      </c>
      <c r="B128" s="108" t="s">
        <v>251</v>
      </c>
      <c r="C128" s="114">
        <f t="shared" si="77"/>
        <v>63</v>
      </c>
      <c r="D128" s="105"/>
      <c r="E128" s="105">
        <v>4780</v>
      </c>
      <c r="F128" s="114">
        <f t="shared" si="78"/>
        <v>1588</v>
      </c>
      <c r="G128" s="114">
        <f t="shared" si="88"/>
        <v>230</v>
      </c>
      <c r="H128" s="105">
        <v>180</v>
      </c>
      <c r="I128" s="105">
        <v>4</v>
      </c>
      <c r="J128" s="105">
        <v>46</v>
      </c>
      <c r="K128" s="105">
        <v>19</v>
      </c>
      <c r="L128" s="105">
        <v>48.792000000000002</v>
      </c>
      <c r="M128" s="105">
        <v>144</v>
      </c>
      <c r="N128" s="105">
        <v>0</v>
      </c>
      <c r="O128" s="105">
        <v>70</v>
      </c>
      <c r="P128" s="105">
        <v>75</v>
      </c>
      <c r="Q128" s="105">
        <v>29</v>
      </c>
      <c r="R128" s="105">
        <v>125</v>
      </c>
      <c r="S128" s="105">
        <v>2200</v>
      </c>
      <c r="T128" s="105"/>
      <c r="U128" s="105">
        <v>1000</v>
      </c>
      <c r="V128" s="105">
        <v>200</v>
      </c>
      <c r="W128" s="105">
        <v>6</v>
      </c>
      <c r="X128" s="105">
        <v>0</v>
      </c>
      <c r="Y128" s="105">
        <v>0</v>
      </c>
      <c r="Z128" s="105">
        <v>0</v>
      </c>
      <c r="AA128" s="105">
        <v>106.42806801085749</v>
      </c>
      <c r="AB128" s="105">
        <v>1560</v>
      </c>
      <c r="AC128" s="102">
        <v>0</v>
      </c>
      <c r="AD128" s="102">
        <v>33</v>
      </c>
      <c r="AE128" s="102">
        <v>0</v>
      </c>
      <c r="AF128" s="102">
        <v>24</v>
      </c>
      <c r="AG128" s="102">
        <v>6</v>
      </c>
      <c r="AH128" s="102">
        <v>0</v>
      </c>
      <c r="AI128" s="135">
        <f t="shared" si="89"/>
        <v>903</v>
      </c>
      <c r="AJ128" s="135">
        <f t="shared" si="79"/>
        <v>759</v>
      </c>
      <c r="AK128" s="135">
        <f t="shared" si="80"/>
        <v>196</v>
      </c>
      <c r="AL128" s="135">
        <f t="shared" si="81"/>
        <v>128</v>
      </c>
      <c r="AM128" s="102">
        <v>1</v>
      </c>
      <c r="AN128" s="102">
        <v>155</v>
      </c>
      <c r="AO128" s="102">
        <v>100</v>
      </c>
      <c r="AP128" s="102">
        <v>0</v>
      </c>
      <c r="AQ128" s="102">
        <v>0</v>
      </c>
      <c r="AR128" s="102">
        <v>0</v>
      </c>
      <c r="AS128" s="102">
        <v>14</v>
      </c>
      <c r="AT128" s="102">
        <v>41</v>
      </c>
      <c r="AU128" s="102">
        <v>28</v>
      </c>
      <c r="AV128" s="102">
        <v>0</v>
      </c>
      <c r="AW128" s="102">
        <v>3</v>
      </c>
      <c r="AX128" s="102">
        <v>2</v>
      </c>
      <c r="AY128" s="102">
        <v>0</v>
      </c>
      <c r="AZ128" s="102">
        <v>20.7</v>
      </c>
      <c r="BA128" s="102">
        <v>0</v>
      </c>
      <c r="BB128" s="102">
        <v>109</v>
      </c>
      <c r="BC128" s="102">
        <v>82</v>
      </c>
      <c r="BD128" s="102">
        <v>0</v>
      </c>
      <c r="BE128" s="102">
        <v>0</v>
      </c>
      <c r="BF128" s="102">
        <v>0</v>
      </c>
      <c r="BG128" s="135">
        <f t="shared" si="82"/>
        <v>96</v>
      </c>
      <c r="BH128" s="135">
        <f t="shared" si="83"/>
        <v>88</v>
      </c>
      <c r="BI128" s="106">
        <v>0</v>
      </c>
      <c r="BJ128" s="106">
        <v>66</v>
      </c>
      <c r="BK128" s="106">
        <v>66</v>
      </c>
      <c r="BL128" s="106">
        <v>0</v>
      </c>
      <c r="BM128" s="106">
        <v>30</v>
      </c>
      <c r="BN128" s="106">
        <v>22</v>
      </c>
      <c r="BO128" s="106">
        <v>0</v>
      </c>
      <c r="BP128" s="106">
        <v>120</v>
      </c>
      <c r="BQ128" s="106">
        <v>73</v>
      </c>
      <c r="BR128" s="106">
        <v>1</v>
      </c>
      <c r="BS128" s="106">
        <v>54</v>
      </c>
      <c r="BT128" s="106">
        <v>29</v>
      </c>
      <c r="BU128" s="106">
        <v>31</v>
      </c>
      <c r="BV128" s="106">
        <v>1427.1</v>
      </c>
      <c r="BW128" s="106">
        <v>0</v>
      </c>
      <c r="BX128" s="106">
        <v>521</v>
      </c>
      <c r="BY128" s="106">
        <v>357</v>
      </c>
      <c r="BZ128" s="106">
        <v>0</v>
      </c>
      <c r="CA128" s="106">
        <v>54</v>
      </c>
      <c r="CB128" s="106">
        <v>0</v>
      </c>
      <c r="CC128" s="106">
        <v>0</v>
      </c>
      <c r="CD128" s="131">
        <v>0</v>
      </c>
      <c r="CE128" s="131">
        <v>0</v>
      </c>
      <c r="CF128" s="131">
        <v>0</v>
      </c>
      <c r="CG128" s="131">
        <v>0.107</v>
      </c>
      <c r="CH128" s="131">
        <v>58</v>
      </c>
    </row>
    <row r="129" spans="1:86" s="91" customFormat="1" ht="74.25" customHeight="1" x14ac:dyDescent="0.5">
      <c r="A129" s="112">
        <v>15</v>
      </c>
      <c r="B129" s="108" t="s">
        <v>252</v>
      </c>
      <c r="C129" s="114">
        <f t="shared" si="77"/>
        <v>32</v>
      </c>
      <c r="D129" s="105"/>
      <c r="E129" s="105">
        <v>3888</v>
      </c>
      <c r="F129" s="114">
        <f t="shared" si="78"/>
        <v>1808</v>
      </c>
      <c r="G129" s="114">
        <f t="shared" si="88"/>
        <v>241</v>
      </c>
      <c r="H129" s="105">
        <v>127</v>
      </c>
      <c r="I129" s="105">
        <v>43</v>
      </c>
      <c r="J129" s="105">
        <v>71</v>
      </c>
      <c r="K129" s="105">
        <v>19</v>
      </c>
      <c r="L129" s="105">
        <v>48.792000000000002</v>
      </c>
      <c r="M129" s="105">
        <v>157</v>
      </c>
      <c r="N129" s="105">
        <v>20</v>
      </c>
      <c r="O129" s="105">
        <v>97</v>
      </c>
      <c r="P129" s="105">
        <v>98</v>
      </c>
      <c r="Q129" s="105">
        <v>38</v>
      </c>
      <c r="R129" s="105">
        <v>23</v>
      </c>
      <c r="S129" s="105">
        <v>4600</v>
      </c>
      <c r="T129" s="105"/>
      <c r="U129" s="105">
        <v>1251</v>
      </c>
      <c r="V129" s="105">
        <v>431</v>
      </c>
      <c r="W129" s="105">
        <v>1</v>
      </c>
      <c r="X129" s="105">
        <v>0</v>
      </c>
      <c r="Y129" s="105">
        <v>0</v>
      </c>
      <c r="Z129" s="105">
        <v>0</v>
      </c>
      <c r="AA129" s="105">
        <v>320.70007630048929</v>
      </c>
      <c r="AB129" s="105">
        <v>0</v>
      </c>
      <c r="AC129" s="102">
        <v>0</v>
      </c>
      <c r="AD129" s="102">
        <v>10</v>
      </c>
      <c r="AE129" s="102">
        <v>0</v>
      </c>
      <c r="AF129" s="102">
        <v>19</v>
      </c>
      <c r="AG129" s="102">
        <v>3</v>
      </c>
      <c r="AH129" s="102">
        <v>0</v>
      </c>
      <c r="AI129" s="135">
        <f t="shared" si="89"/>
        <v>1207</v>
      </c>
      <c r="AJ129" s="135">
        <f t="shared" si="79"/>
        <v>960</v>
      </c>
      <c r="AK129" s="135">
        <f t="shared" si="80"/>
        <v>147</v>
      </c>
      <c r="AL129" s="135">
        <f t="shared" si="81"/>
        <v>35</v>
      </c>
      <c r="AM129" s="102">
        <v>0</v>
      </c>
      <c r="AN129" s="102">
        <v>105</v>
      </c>
      <c r="AO129" s="102">
        <v>26</v>
      </c>
      <c r="AP129" s="102">
        <v>0</v>
      </c>
      <c r="AQ129" s="102">
        <v>15</v>
      </c>
      <c r="AR129" s="102">
        <v>0</v>
      </c>
      <c r="AS129" s="102">
        <v>0</v>
      </c>
      <c r="AT129" s="102">
        <v>27</v>
      </c>
      <c r="AU129" s="102">
        <v>9</v>
      </c>
      <c r="AV129" s="102">
        <v>0</v>
      </c>
      <c r="AW129" s="102">
        <v>0</v>
      </c>
      <c r="AX129" s="102">
        <v>0</v>
      </c>
      <c r="AY129" s="102">
        <v>0</v>
      </c>
      <c r="AZ129" s="102">
        <v>0</v>
      </c>
      <c r="BA129" s="102">
        <v>0</v>
      </c>
      <c r="BB129" s="102">
        <v>125</v>
      </c>
      <c r="BC129" s="102">
        <v>58</v>
      </c>
      <c r="BD129" s="102">
        <v>0</v>
      </c>
      <c r="BE129" s="102">
        <v>0</v>
      </c>
      <c r="BF129" s="102">
        <v>0</v>
      </c>
      <c r="BG129" s="135">
        <f t="shared" si="82"/>
        <v>184</v>
      </c>
      <c r="BH129" s="135">
        <f t="shared" si="83"/>
        <v>113</v>
      </c>
      <c r="BI129" s="106">
        <v>0</v>
      </c>
      <c r="BJ129" s="106">
        <v>100</v>
      </c>
      <c r="BK129" s="106">
        <v>100</v>
      </c>
      <c r="BL129" s="106">
        <v>0</v>
      </c>
      <c r="BM129" s="106">
        <v>84</v>
      </c>
      <c r="BN129" s="106">
        <v>13</v>
      </c>
      <c r="BO129" s="106">
        <v>0</v>
      </c>
      <c r="BP129" s="106">
        <v>31</v>
      </c>
      <c r="BQ129" s="106">
        <v>0</v>
      </c>
      <c r="BR129" s="106">
        <v>9</v>
      </c>
      <c r="BS129" s="106">
        <v>113</v>
      </c>
      <c r="BT129" s="106">
        <v>0</v>
      </c>
      <c r="BU129" s="106">
        <v>200</v>
      </c>
      <c r="BV129" s="106">
        <v>2821.3</v>
      </c>
      <c r="BW129" s="106">
        <v>0</v>
      </c>
      <c r="BX129" s="106">
        <v>754</v>
      </c>
      <c r="BY129" s="106">
        <v>754</v>
      </c>
      <c r="BZ129" s="106">
        <v>0</v>
      </c>
      <c r="CA129" s="106">
        <v>242</v>
      </c>
      <c r="CB129" s="106">
        <v>0</v>
      </c>
      <c r="CC129" s="106">
        <v>0</v>
      </c>
      <c r="CD129" s="131">
        <v>0</v>
      </c>
      <c r="CE129" s="131">
        <v>0</v>
      </c>
      <c r="CF129" s="131">
        <v>0</v>
      </c>
      <c r="CG129" s="131"/>
      <c r="CH129" s="131">
        <v>17</v>
      </c>
    </row>
    <row r="130" spans="1:86" s="91" customFormat="1" ht="74.25" customHeight="1" x14ac:dyDescent="0.5">
      <c r="A130" s="112">
        <v>16</v>
      </c>
      <c r="B130" s="108" t="s">
        <v>253</v>
      </c>
      <c r="C130" s="114">
        <f t="shared" si="77"/>
        <v>57</v>
      </c>
      <c r="D130" s="105"/>
      <c r="E130" s="105">
        <v>2594</v>
      </c>
      <c r="F130" s="114">
        <f t="shared" si="78"/>
        <v>884</v>
      </c>
      <c r="G130" s="114">
        <f t="shared" si="88"/>
        <v>372</v>
      </c>
      <c r="H130" s="105">
        <v>222</v>
      </c>
      <c r="I130" s="105">
        <v>7</v>
      </c>
      <c r="J130" s="105">
        <v>143</v>
      </c>
      <c r="K130" s="105">
        <v>8</v>
      </c>
      <c r="L130" s="105">
        <v>0</v>
      </c>
      <c r="M130" s="105">
        <v>113</v>
      </c>
      <c r="N130" s="105">
        <v>0</v>
      </c>
      <c r="O130" s="105">
        <v>76</v>
      </c>
      <c r="P130" s="105">
        <v>120</v>
      </c>
      <c r="Q130" s="105">
        <v>0</v>
      </c>
      <c r="R130" s="105">
        <v>75</v>
      </c>
      <c r="S130" s="105">
        <v>1600</v>
      </c>
      <c r="T130" s="105"/>
      <c r="U130" s="105">
        <v>240</v>
      </c>
      <c r="V130" s="105">
        <v>105.6</v>
      </c>
      <c r="W130" s="105">
        <v>3</v>
      </c>
      <c r="X130" s="105">
        <v>0</v>
      </c>
      <c r="Y130" s="105">
        <v>0</v>
      </c>
      <c r="Z130" s="105">
        <v>0</v>
      </c>
      <c r="AA130" s="105">
        <v>91.891756529315373</v>
      </c>
      <c r="AB130" s="105">
        <v>0</v>
      </c>
      <c r="AC130" s="102">
        <v>0</v>
      </c>
      <c r="AD130" s="102">
        <v>34</v>
      </c>
      <c r="AE130" s="102">
        <v>0</v>
      </c>
      <c r="AF130" s="102">
        <v>13</v>
      </c>
      <c r="AG130" s="102">
        <v>10</v>
      </c>
      <c r="AH130" s="102">
        <v>0</v>
      </c>
      <c r="AI130" s="135">
        <f t="shared" si="89"/>
        <v>336</v>
      </c>
      <c r="AJ130" s="135">
        <f t="shared" si="79"/>
        <v>84</v>
      </c>
      <c r="AK130" s="135">
        <f t="shared" si="80"/>
        <v>143</v>
      </c>
      <c r="AL130" s="135">
        <f t="shared" si="81"/>
        <v>24</v>
      </c>
      <c r="AM130" s="102">
        <v>0</v>
      </c>
      <c r="AN130" s="102">
        <v>101</v>
      </c>
      <c r="AO130" s="102">
        <v>6</v>
      </c>
      <c r="AP130" s="102">
        <v>0</v>
      </c>
      <c r="AQ130" s="102">
        <v>0</v>
      </c>
      <c r="AR130" s="102">
        <v>0</v>
      </c>
      <c r="AS130" s="102">
        <v>0</v>
      </c>
      <c r="AT130" s="102">
        <v>42</v>
      </c>
      <c r="AU130" s="102">
        <v>18</v>
      </c>
      <c r="AV130" s="102">
        <v>0</v>
      </c>
      <c r="AW130" s="102">
        <v>0</v>
      </c>
      <c r="AX130" s="102">
        <v>0</v>
      </c>
      <c r="AY130" s="102">
        <v>0</v>
      </c>
      <c r="AZ130" s="102">
        <v>0</v>
      </c>
      <c r="BA130" s="102">
        <v>0</v>
      </c>
      <c r="BB130" s="102">
        <v>45</v>
      </c>
      <c r="BC130" s="102">
        <v>9</v>
      </c>
      <c r="BD130" s="102">
        <v>0</v>
      </c>
      <c r="BE130" s="102">
        <v>0</v>
      </c>
      <c r="BF130" s="102">
        <v>0</v>
      </c>
      <c r="BG130" s="135">
        <f t="shared" si="82"/>
        <v>53</v>
      </c>
      <c r="BH130" s="135">
        <f t="shared" si="83"/>
        <v>4</v>
      </c>
      <c r="BI130" s="106">
        <v>0</v>
      </c>
      <c r="BJ130" s="106">
        <v>53</v>
      </c>
      <c r="BK130" s="106">
        <v>4</v>
      </c>
      <c r="BL130" s="106">
        <v>0</v>
      </c>
      <c r="BM130" s="106">
        <v>0</v>
      </c>
      <c r="BN130" s="106">
        <v>0</v>
      </c>
      <c r="BO130" s="106">
        <v>0</v>
      </c>
      <c r="BP130" s="106">
        <v>18</v>
      </c>
      <c r="BQ130" s="106">
        <v>2</v>
      </c>
      <c r="BR130" s="106">
        <v>0</v>
      </c>
      <c r="BS130" s="106">
        <v>52</v>
      </c>
      <c r="BT130" s="106">
        <v>4</v>
      </c>
      <c r="BU130" s="106">
        <v>0</v>
      </c>
      <c r="BV130" s="106">
        <v>909.7</v>
      </c>
      <c r="BW130" s="106">
        <v>0</v>
      </c>
      <c r="BX130" s="106">
        <v>168</v>
      </c>
      <c r="BY130" s="106">
        <v>41</v>
      </c>
      <c r="BZ130" s="106">
        <v>0</v>
      </c>
      <c r="CA130" s="106">
        <v>61.25</v>
      </c>
      <c r="CB130" s="106">
        <v>0</v>
      </c>
      <c r="CC130" s="106">
        <v>0</v>
      </c>
      <c r="CD130" s="131">
        <v>0</v>
      </c>
      <c r="CE130" s="131">
        <v>0</v>
      </c>
      <c r="CF130" s="131">
        <v>0</v>
      </c>
      <c r="CG130" s="131">
        <v>0</v>
      </c>
      <c r="CH130" s="131">
        <v>0</v>
      </c>
    </row>
    <row r="131" spans="1:86" s="137" customFormat="1" ht="74.25" customHeight="1" x14ac:dyDescent="0.5">
      <c r="A131" s="335" t="s">
        <v>120</v>
      </c>
      <c r="B131" s="335"/>
      <c r="C131" s="135">
        <f t="shared" si="77"/>
        <v>548</v>
      </c>
      <c r="D131" s="135">
        <v>135810</v>
      </c>
      <c r="E131" s="135">
        <f>SUM(E132:E142)</f>
        <v>23067</v>
      </c>
      <c r="F131" s="135">
        <f t="shared" si="78"/>
        <v>8313</v>
      </c>
      <c r="G131" s="135">
        <f t="shared" si="88"/>
        <v>3240</v>
      </c>
      <c r="H131" s="135">
        <v>1150</v>
      </c>
      <c r="I131" s="135">
        <v>1490</v>
      </c>
      <c r="J131" s="135">
        <f t="shared" ref="J131:Y131" si="104">SUM(J132:J142)</f>
        <v>600</v>
      </c>
      <c r="K131" s="135">
        <f t="shared" si="104"/>
        <v>290</v>
      </c>
      <c r="L131" s="135">
        <f t="shared" si="104"/>
        <v>710500</v>
      </c>
      <c r="M131" s="135">
        <v>1990</v>
      </c>
      <c r="N131" s="135">
        <f t="shared" si="104"/>
        <v>110</v>
      </c>
      <c r="O131" s="135">
        <v>330</v>
      </c>
      <c r="P131" s="135">
        <f t="shared" si="104"/>
        <v>926</v>
      </c>
      <c r="Q131" s="135">
        <f t="shared" si="104"/>
        <v>0</v>
      </c>
      <c r="R131" s="136">
        <f>SUM(R132:R142)</f>
        <v>723</v>
      </c>
      <c r="S131" s="140">
        <f>SUM(S132:S142)</f>
        <v>31209.25</v>
      </c>
      <c r="T131" s="135">
        <v>1050</v>
      </c>
      <c r="U131" s="136">
        <f>SUM(U132:U142)</f>
        <v>1630</v>
      </c>
      <c r="V131" s="136">
        <f>SUM(V132:V142)</f>
        <v>998</v>
      </c>
      <c r="W131" s="136">
        <f>SUM(W132:W142)</f>
        <v>49</v>
      </c>
      <c r="X131" s="135">
        <f t="shared" si="104"/>
        <v>0</v>
      </c>
      <c r="Y131" s="135">
        <f t="shared" si="104"/>
        <v>0</v>
      </c>
      <c r="Z131" s="135">
        <v>400</v>
      </c>
      <c r="AA131" s="135">
        <v>15000</v>
      </c>
      <c r="AB131" s="135">
        <v>5766</v>
      </c>
      <c r="AC131" s="113">
        <f>SUM(AC132:AC142)</f>
        <v>68</v>
      </c>
      <c r="AD131" s="113">
        <f t="shared" ref="AD131:CH131" si="105">SUM(AD132:AD142)</f>
        <v>259</v>
      </c>
      <c r="AE131" s="113">
        <f t="shared" si="105"/>
        <v>0</v>
      </c>
      <c r="AF131" s="113">
        <f t="shared" si="105"/>
        <v>289</v>
      </c>
      <c r="AG131" s="113">
        <f t="shared" si="105"/>
        <v>0</v>
      </c>
      <c r="AH131" s="113">
        <f t="shared" si="105"/>
        <v>0</v>
      </c>
      <c r="AI131" s="135">
        <f t="shared" si="89"/>
        <v>6207</v>
      </c>
      <c r="AJ131" s="135">
        <f t="shared" si="79"/>
        <v>6902</v>
      </c>
      <c r="AK131" s="135">
        <f t="shared" si="80"/>
        <v>1191</v>
      </c>
      <c r="AL131" s="135">
        <f t="shared" si="81"/>
        <v>1025</v>
      </c>
      <c r="AM131" s="113">
        <f t="shared" si="105"/>
        <v>7</v>
      </c>
      <c r="AN131" s="113">
        <f t="shared" si="105"/>
        <v>1186</v>
      </c>
      <c r="AO131" s="113">
        <f t="shared" si="105"/>
        <v>1021</v>
      </c>
      <c r="AP131" s="113">
        <f t="shared" si="105"/>
        <v>0</v>
      </c>
      <c r="AQ131" s="113">
        <f t="shared" si="105"/>
        <v>0</v>
      </c>
      <c r="AR131" s="113">
        <f t="shared" si="105"/>
        <v>0</v>
      </c>
      <c r="AS131" s="113">
        <f t="shared" si="105"/>
        <v>0</v>
      </c>
      <c r="AT131" s="113">
        <f t="shared" si="105"/>
        <v>5</v>
      </c>
      <c r="AU131" s="113">
        <f t="shared" si="105"/>
        <v>4</v>
      </c>
      <c r="AV131" s="113">
        <f t="shared" si="105"/>
        <v>0</v>
      </c>
      <c r="AW131" s="113">
        <f t="shared" si="105"/>
        <v>0</v>
      </c>
      <c r="AX131" s="113">
        <f t="shared" si="105"/>
        <v>0</v>
      </c>
      <c r="AY131" s="113">
        <f t="shared" si="105"/>
        <v>0</v>
      </c>
      <c r="AZ131" s="113">
        <f t="shared" si="105"/>
        <v>0</v>
      </c>
      <c r="BA131" s="113">
        <f t="shared" si="105"/>
        <v>0</v>
      </c>
      <c r="BB131" s="113">
        <f t="shared" si="105"/>
        <v>0</v>
      </c>
      <c r="BC131" s="113">
        <f t="shared" si="105"/>
        <v>0</v>
      </c>
      <c r="BD131" s="113">
        <f t="shared" si="105"/>
        <v>0</v>
      </c>
      <c r="BE131" s="113">
        <f t="shared" si="105"/>
        <v>0</v>
      </c>
      <c r="BF131" s="113">
        <f t="shared" si="105"/>
        <v>0</v>
      </c>
      <c r="BG131" s="135">
        <f t="shared" si="82"/>
        <v>369</v>
      </c>
      <c r="BH131" s="135">
        <f t="shared" si="83"/>
        <v>353</v>
      </c>
      <c r="BI131" s="113">
        <f t="shared" si="105"/>
        <v>18</v>
      </c>
      <c r="BJ131" s="113">
        <f t="shared" si="105"/>
        <v>369</v>
      </c>
      <c r="BK131" s="113">
        <f t="shared" si="105"/>
        <v>353</v>
      </c>
      <c r="BL131" s="113">
        <f t="shared" si="105"/>
        <v>0</v>
      </c>
      <c r="BM131" s="113">
        <f t="shared" si="105"/>
        <v>0</v>
      </c>
      <c r="BN131" s="113">
        <f t="shared" si="105"/>
        <v>0</v>
      </c>
      <c r="BO131" s="113">
        <f t="shared" si="105"/>
        <v>0</v>
      </c>
      <c r="BP131" s="113">
        <f t="shared" si="105"/>
        <v>845</v>
      </c>
      <c r="BQ131" s="113">
        <f t="shared" si="105"/>
        <v>844</v>
      </c>
      <c r="BR131" s="113">
        <f t="shared" si="105"/>
        <v>62</v>
      </c>
      <c r="BS131" s="113">
        <f t="shared" si="105"/>
        <v>583</v>
      </c>
      <c r="BT131" s="113">
        <f t="shared" si="105"/>
        <v>270</v>
      </c>
      <c r="BU131" s="113">
        <f t="shared" si="105"/>
        <v>668</v>
      </c>
      <c r="BV131" s="113">
        <f t="shared" si="105"/>
        <v>11221.2</v>
      </c>
      <c r="BW131" s="113">
        <f t="shared" si="105"/>
        <v>550</v>
      </c>
      <c r="BX131" s="113">
        <f t="shared" si="105"/>
        <v>4410</v>
      </c>
      <c r="BY131" s="113">
        <f t="shared" si="105"/>
        <v>4410</v>
      </c>
      <c r="BZ131" s="113">
        <f t="shared" si="105"/>
        <v>555.4</v>
      </c>
      <c r="CA131" s="113">
        <f t="shared" si="105"/>
        <v>2219.62</v>
      </c>
      <c r="CB131" s="113">
        <f t="shared" si="105"/>
        <v>0</v>
      </c>
      <c r="CC131" s="113">
        <f t="shared" si="105"/>
        <v>51</v>
      </c>
      <c r="CD131" s="113">
        <f t="shared" si="105"/>
        <v>0</v>
      </c>
      <c r="CE131" s="113">
        <f t="shared" si="105"/>
        <v>0</v>
      </c>
      <c r="CF131" s="113">
        <f t="shared" si="105"/>
        <v>0</v>
      </c>
      <c r="CG131" s="113">
        <f t="shared" si="105"/>
        <v>6927.7999999999993</v>
      </c>
      <c r="CH131" s="113">
        <f t="shared" si="105"/>
        <v>0</v>
      </c>
    </row>
    <row r="132" spans="1:86" s="90" customFormat="1" ht="74.25" customHeight="1" x14ac:dyDescent="0.5">
      <c r="A132" s="112">
        <v>1</v>
      </c>
      <c r="B132" s="111" t="s">
        <v>254</v>
      </c>
      <c r="C132" s="114">
        <f t="shared" si="77"/>
        <v>59</v>
      </c>
      <c r="D132" s="105">
        <v>21131</v>
      </c>
      <c r="E132" s="105">
        <v>2438</v>
      </c>
      <c r="F132" s="114">
        <f t="shared" si="78"/>
        <v>764</v>
      </c>
      <c r="G132" s="114">
        <f t="shared" si="88"/>
        <v>264</v>
      </c>
      <c r="H132" s="105">
        <v>165</v>
      </c>
      <c r="I132" s="105">
        <v>26</v>
      </c>
      <c r="J132" s="105">
        <v>73</v>
      </c>
      <c r="K132" s="105">
        <v>15</v>
      </c>
      <c r="L132" s="105">
        <v>36750</v>
      </c>
      <c r="M132" s="105">
        <v>265</v>
      </c>
      <c r="N132" s="105">
        <v>10</v>
      </c>
      <c r="O132" s="105">
        <v>30</v>
      </c>
      <c r="P132" s="105">
        <v>58</v>
      </c>
      <c r="Q132" s="105"/>
      <c r="R132" s="105">
        <v>100</v>
      </c>
      <c r="S132" s="105">
        <v>4375</v>
      </c>
      <c r="T132" s="105">
        <v>100</v>
      </c>
      <c r="U132" s="105">
        <v>80</v>
      </c>
      <c r="V132" s="105">
        <v>80</v>
      </c>
      <c r="W132" s="105">
        <v>6</v>
      </c>
      <c r="X132" s="105">
        <v>0</v>
      </c>
      <c r="Y132" s="105">
        <v>0</v>
      </c>
      <c r="Z132" s="105">
        <v>37</v>
      </c>
      <c r="AA132" s="105">
        <v>1990</v>
      </c>
      <c r="AB132" s="105">
        <v>761</v>
      </c>
      <c r="AC132" s="102">
        <v>5</v>
      </c>
      <c r="AD132" s="102">
        <v>16</v>
      </c>
      <c r="AE132" s="102">
        <v>0</v>
      </c>
      <c r="AF132" s="102">
        <v>43</v>
      </c>
      <c r="AG132" s="102">
        <v>0</v>
      </c>
      <c r="AH132" s="101"/>
      <c r="AI132" s="135">
        <f t="shared" si="89"/>
        <v>1003</v>
      </c>
      <c r="AJ132" s="135">
        <f t="shared" si="79"/>
        <v>1079</v>
      </c>
      <c r="AK132" s="135">
        <f t="shared" si="80"/>
        <v>126</v>
      </c>
      <c r="AL132" s="135">
        <f t="shared" si="81"/>
        <v>126</v>
      </c>
      <c r="AM132" s="100">
        <v>0</v>
      </c>
      <c r="AN132" s="100">
        <v>126</v>
      </c>
      <c r="AO132" s="100">
        <v>126</v>
      </c>
      <c r="AP132" s="106">
        <v>0</v>
      </c>
      <c r="AQ132" s="106">
        <v>0</v>
      </c>
      <c r="AR132" s="106">
        <v>0</v>
      </c>
      <c r="AS132" s="106">
        <v>0</v>
      </c>
      <c r="AT132" s="106">
        <v>0</v>
      </c>
      <c r="AU132" s="106">
        <v>0</v>
      </c>
      <c r="AV132" s="106">
        <v>0</v>
      </c>
      <c r="AW132" s="106">
        <v>0</v>
      </c>
      <c r="AX132" s="106">
        <v>0</v>
      </c>
      <c r="AY132" s="106">
        <v>0</v>
      </c>
      <c r="AZ132" s="106">
        <v>0</v>
      </c>
      <c r="BA132" s="106">
        <v>0</v>
      </c>
      <c r="BB132" s="106">
        <v>0</v>
      </c>
      <c r="BC132" s="106"/>
      <c r="BD132" s="106">
        <v>0</v>
      </c>
      <c r="BE132" s="106">
        <v>0</v>
      </c>
      <c r="BF132" s="106">
        <v>0</v>
      </c>
      <c r="BG132" s="135">
        <f t="shared" si="82"/>
        <v>24</v>
      </c>
      <c r="BH132" s="135">
        <f t="shared" si="83"/>
        <v>24</v>
      </c>
      <c r="BI132" s="106">
        <v>0</v>
      </c>
      <c r="BJ132" s="106">
        <v>24</v>
      </c>
      <c r="BK132" s="106">
        <v>24</v>
      </c>
      <c r="BL132" s="106">
        <v>0</v>
      </c>
      <c r="BM132" s="106">
        <v>0</v>
      </c>
      <c r="BN132" s="106">
        <v>0</v>
      </c>
      <c r="BO132" s="106">
        <v>0</v>
      </c>
      <c r="BP132" s="106">
        <v>92</v>
      </c>
      <c r="BQ132" s="106">
        <v>92</v>
      </c>
      <c r="BR132" s="106">
        <v>14</v>
      </c>
      <c r="BS132" s="106">
        <v>68</v>
      </c>
      <c r="BT132" s="106">
        <v>18</v>
      </c>
      <c r="BU132" s="106">
        <v>93.2</v>
      </c>
      <c r="BV132" s="106">
        <v>850.2</v>
      </c>
      <c r="BW132" s="106">
        <v>100</v>
      </c>
      <c r="BX132" s="106">
        <v>819</v>
      </c>
      <c r="BY132" s="106">
        <v>819</v>
      </c>
      <c r="BZ132" s="106">
        <v>47.2</v>
      </c>
      <c r="CA132" s="106">
        <v>406.2</v>
      </c>
      <c r="CB132" s="106">
        <v>0</v>
      </c>
      <c r="CC132" s="106">
        <v>1</v>
      </c>
      <c r="CD132" s="131">
        <v>0</v>
      </c>
      <c r="CE132" s="131">
        <v>0</v>
      </c>
      <c r="CF132" s="131">
        <v>0</v>
      </c>
      <c r="CG132" s="131">
        <v>1094.0999999999999</v>
      </c>
      <c r="CH132" s="131">
        <v>0</v>
      </c>
    </row>
    <row r="133" spans="1:86" s="90" customFormat="1" ht="74.25" customHeight="1" x14ac:dyDescent="0.5">
      <c r="A133" s="112">
        <v>2</v>
      </c>
      <c r="B133" s="98" t="s">
        <v>255</v>
      </c>
      <c r="C133" s="114">
        <f t="shared" si="77"/>
        <v>45</v>
      </c>
      <c r="D133" s="105">
        <v>13555</v>
      </c>
      <c r="E133" s="105">
        <v>1985</v>
      </c>
      <c r="F133" s="114">
        <f t="shared" si="78"/>
        <v>439</v>
      </c>
      <c r="G133" s="114">
        <f t="shared" si="88"/>
        <v>159</v>
      </c>
      <c r="H133" s="105">
        <v>81</v>
      </c>
      <c r="I133" s="105">
        <v>23</v>
      </c>
      <c r="J133" s="105">
        <v>55</v>
      </c>
      <c r="K133" s="105">
        <v>10</v>
      </c>
      <c r="L133" s="105">
        <v>24500</v>
      </c>
      <c r="M133" s="105">
        <v>160</v>
      </c>
      <c r="N133" s="105">
        <v>10</v>
      </c>
      <c r="O133" s="105">
        <v>30</v>
      </c>
      <c r="P133" s="105">
        <v>42</v>
      </c>
      <c r="Q133" s="105"/>
      <c r="R133" s="105">
        <v>20</v>
      </c>
      <c r="S133" s="105">
        <v>1250</v>
      </c>
      <c r="T133" s="105">
        <v>90</v>
      </c>
      <c r="U133" s="105">
        <v>50</v>
      </c>
      <c r="V133" s="105">
        <v>25</v>
      </c>
      <c r="W133" s="105">
        <v>0</v>
      </c>
      <c r="X133" s="105">
        <v>0</v>
      </c>
      <c r="Y133" s="105">
        <v>0</v>
      </c>
      <c r="Z133" s="105">
        <v>38</v>
      </c>
      <c r="AA133" s="105">
        <v>1410</v>
      </c>
      <c r="AB133" s="105">
        <v>542</v>
      </c>
      <c r="AC133" s="102">
        <v>4</v>
      </c>
      <c r="AD133" s="102">
        <v>21</v>
      </c>
      <c r="AE133" s="102">
        <v>0</v>
      </c>
      <c r="AF133" s="102">
        <v>24</v>
      </c>
      <c r="AG133" s="102">
        <v>0</v>
      </c>
      <c r="AH133" s="101"/>
      <c r="AI133" s="135">
        <f t="shared" si="89"/>
        <v>685</v>
      </c>
      <c r="AJ133" s="135">
        <f t="shared" si="79"/>
        <v>744</v>
      </c>
      <c r="AK133" s="135">
        <f t="shared" si="80"/>
        <v>121</v>
      </c>
      <c r="AL133" s="135">
        <f t="shared" si="81"/>
        <v>103</v>
      </c>
      <c r="AM133" s="100">
        <v>0</v>
      </c>
      <c r="AN133" s="100">
        <v>120</v>
      </c>
      <c r="AO133" s="100">
        <v>102</v>
      </c>
      <c r="AP133" s="106">
        <v>0</v>
      </c>
      <c r="AQ133" s="106">
        <v>0</v>
      </c>
      <c r="AR133" s="106">
        <v>0</v>
      </c>
      <c r="AS133" s="106">
        <v>0</v>
      </c>
      <c r="AT133" s="106">
        <v>1</v>
      </c>
      <c r="AU133" s="106">
        <v>1</v>
      </c>
      <c r="AV133" s="106">
        <v>0</v>
      </c>
      <c r="AW133" s="106">
        <v>0</v>
      </c>
      <c r="AX133" s="106">
        <v>0</v>
      </c>
      <c r="AY133" s="106">
        <v>0</v>
      </c>
      <c r="AZ133" s="106">
        <v>0</v>
      </c>
      <c r="BA133" s="106">
        <v>0</v>
      </c>
      <c r="BB133" s="106">
        <v>0</v>
      </c>
      <c r="BC133" s="106"/>
      <c r="BD133" s="106">
        <v>0</v>
      </c>
      <c r="BE133" s="106">
        <v>0</v>
      </c>
      <c r="BF133" s="106">
        <v>0</v>
      </c>
      <c r="BG133" s="135">
        <f t="shared" si="82"/>
        <v>14</v>
      </c>
      <c r="BH133" s="135">
        <f t="shared" si="83"/>
        <v>14</v>
      </c>
      <c r="BI133" s="106">
        <v>2</v>
      </c>
      <c r="BJ133" s="106">
        <v>14</v>
      </c>
      <c r="BK133" s="106">
        <v>14</v>
      </c>
      <c r="BL133" s="106">
        <v>0</v>
      </c>
      <c r="BM133" s="106">
        <v>0</v>
      </c>
      <c r="BN133" s="106">
        <v>0</v>
      </c>
      <c r="BO133" s="106">
        <v>0</v>
      </c>
      <c r="BP133" s="106">
        <v>34</v>
      </c>
      <c r="BQ133" s="106">
        <v>34</v>
      </c>
      <c r="BR133" s="106">
        <v>2</v>
      </c>
      <c r="BS133" s="106">
        <v>74</v>
      </c>
      <c r="BT133" s="106">
        <v>30</v>
      </c>
      <c r="BU133" s="106">
        <v>20</v>
      </c>
      <c r="BV133" s="106">
        <v>1020</v>
      </c>
      <c r="BW133" s="106">
        <v>0</v>
      </c>
      <c r="BX133" s="106">
        <v>563</v>
      </c>
      <c r="BY133" s="106">
        <v>563</v>
      </c>
      <c r="BZ133" s="106">
        <v>0</v>
      </c>
      <c r="CA133" s="106">
        <v>278.5</v>
      </c>
      <c r="CB133" s="106">
        <v>0</v>
      </c>
      <c r="CC133" s="106">
        <v>7</v>
      </c>
      <c r="CD133" s="131">
        <v>0</v>
      </c>
      <c r="CE133" s="131">
        <v>0</v>
      </c>
      <c r="CF133" s="131">
        <v>0</v>
      </c>
      <c r="CG133" s="131">
        <v>689.5</v>
      </c>
      <c r="CH133" s="131">
        <v>0</v>
      </c>
    </row>
    <row r="134" spans="1:86" s="90" customFormat="1" ht="74.25" customHeight="1" x14ac:dyDescent="0.5">
      <c r="A134" s="112">
        <v>3</v>
      </c>
      <c r="B134" s="108" t="s">
        <v>256</v>
      </c>
      <c r="C134" s="114">
        <f t="shared" si="77"/>
        <v>38</v>
      </c>
      <c r="D134" s="105">
        <v>13992</v>
      </c>
      <c r="E134" s="105">
        <v>2344</v>
      </c>
      <c r="F134" s="114">
        <f t="shared" si="78"/>
        <v>1483</v>
      </c>
      <c r="G134" s="114">
        <f t="shared" si="88"/>
        <v>843</v>
      </c>
      <c r="H134" s="105">
        <v>95</v>
      </c>
      <c r="I134" s="105">
        <v>677</v>
      </c>
      <c r="J134" s="105">
        <v>71</v>
      </c>
      <c r="K134" s="105">
        <v>95</v>
      </c>
      <c r="L134" s="105">
        <v>232750</v>
      </c>
      <c r="M134" s="105">
        <v>230</v>
      </c>
      <c r="N134" s="105">
        <v>10</v>
      </c>
      <c r="O134" s="105">
        <v>30</v>
      </c>
      <c r="P134" s="105">
        <v>120</v>
      </c>
      <c r="Q134" s="105"/>
      <c r="R134" s="105">
        <v>25</v>
      </c>
      <c r="S134" s="105">
        <v>750</v>
      </c>
      <c r="T134" s="105">
        <v>86</v>
      </c>
      <c r="U134" s="105">
        <v>250</v>
      </c>
      <c r="V134" s="105">
        <v>212.5</v>
      </c>
      <c r="W134" s="105">
        <v>5</v>
      </c>
      <c r="X134" s="105">
        <v>0</v>
      </c>
      <c r="Y134" s="105">
        <v>0</v>
      </c>
      <c r="Z134" s="105">
        <v>36</v>
      </c>
      <c r="AA134" s="105">
        <v>1330</v>
      </c>
      <c r="AB134" s="105">
        <v>522</v>
      </c>
      <c r="AC134" s="102">
        <v>3</v>
      </c>
      <c r="AD134" s="102">
        <v>22</v>
      </c>
      <c r="AE134" s="102">
        <v>0</v>
      </c>
      <c r="AF134" s="102">
        <v>16</v>
      </c>
      <c r="AG134" s="102">
        <v>0</v>
      </c>
      <c r="AH134" s="101"/>
      <c r="AI134" s="135">
        <f t="shared" si="89"/>
        <v>718</v>
      </c>
      <c r="AJ134" s="135">
        <f t="shared" si="79"/>
        <v>795</v>
      </c>
      <c r="AK134" s="135">
        <f t="shared" si="80"/>
        <v>102</v>
      </c>
      <c r="AL134" s="135">
        <f t="shared" si="81"/>
        <v>94</v>
      </c>
      <c r="AM134" s="100">
        <v>2</v>
      </c>
      <c r="AN134" s="100">
        <v>102</v>
      </c>
      <c r="AO134" s="100">
        <v>94</v>
      </c>
      <c r="AP134" s="106">
        <v>0</v>
      </c>
      <c r="AQ134" s="106">
        <v>0</v>
      </c>
      <c r="AR134" s="106">
        <v>0</v>
      </c>
      <c r="AS134" s="106">
        <v>0</v>
      </c>
      <c r="AT134" s="106">
        <v>0</v>
      </c>
      <c r="AU134" s="106">
        <v>0</v>
      </c>
      <c r="AV134" s="106">
        <v>0</v>
      </c>
      <c r="AW134" s="106"/>
      <c r="AX134" s="106">
        <v>0</v>
      </c>
      <c r="AY134" s="106">
        <v>0</v>
      </c>
      <c r="AZ134" s="106">
        <v>0</v>
      </c>
      <c r="BA134" s="106">
        <v>0</v>
      </c>
      <c r="BB134" s="106">
        <v>0</v>
      </c>
      <c r="BC134" s="106"/>
      <c r="BD134" s="106">
        <v>0</v>
      </c>
      <c r="BE134" s="106">
        <v>0</v>
      </c>
      <c r="BF134" s="106">
        <v>0</v>
      </c>
      <c r="BG134" s="135">
        <f t="shared" si="82"/>
        <v>28</v>
      </c>
      <c r="BH134" s="135">
        <f t="shared" si="83"/>
        <v>28</v>
      </c>
      <c r="BI134" s="106">
        <v>9</v>
      </c>
      <c r="BJ134" s="106">
        <v>28</v>
      </c>
      <c r="BK134" s="106">
        <v>28</v>
      </c>
      <c r="BL134" s="106">
        <v>0</v>
      </c>
      <c r="BM134" s="106">
        <v>0</v>
      </c>
      <c r="BN134" s="106">
        <v>0</v>
      </c>
      <c r="BO134" s="106">
        <v>0</v>
      </c>
      <c r="BP134" s="106">
        <v>88</v>
      </c>
      <c r="BQ134" s="106">
        <v>88</v>
      </c>
      <c r="BR134" s="106">
        <v>6</v>
      </c>
      <c r="BS134" s="106">
        <v>42</v>
      </c>
      <c r="BT134" s="106">
        <v>25</v>
      </c>
      <c r="BU134" s="106">
        <v>34.5</v>
      </c>
      <c r="BV134" s="106">
        <v>1031.5</v>
      </c>
      <c r="BW134" s="106">
        <v>63</v>
      </c>
      <c r="BX134" s="106">
        <v>560</v>
      </c>
      <c r="BY134" s="106">
        <v>560</v>
      </c>
      <c r="BZ134" s="106">
        <v>29.2</v>
      </c>
      <c r="CA134" s="106">
        <v>224.2</v>
      </c>
      <c r="CB134" s="106">
        <v>0</v>
      </c>
      <c r="CC134" s="106">
        <v>1</v>
      </c>
      <c r="CD134" s="131">
        <v>0</v>
      </c>
      <c r="CE134" s="131">
        <v>0</v>
      </c>
      <c r="CF134" s="131">
        <v>0</v>
      </c>
      <c r="CG134" s="131">
        <v>586.79999999999995</v>
      </c>
      <c r="CH134" s="131">
        <v>0</v>
      </c>
    </row>
    <row r="135" spans="1:86" s="90" customFormat="1" ht="74.25" customHeight="1" x14ac:dyDescent="0.5">
      <c r="A135" s="112">
        <v>4</v>
      </c>
      <c r="B135" s="108" t="s">
        <v>257</v>
      </c>
      <c r="C135" s="114">
        <f t="shared" si="77"/>
        <v>55</v>
      </c>
      <c r="D135" s="105">
        <v>7501</v>
      </c>
      <c r="E135" s="105">
        <v>1082</v>
      </c>
      <c r="F135" s="114">
        <f t="shared" si="78"/>
        <v>398</v>
      </c>
      <c r="G135" s="114">
        <f t="shared" si="88"/>
        <v>113</v>
      </c>
      <c r="H135" s="105">
        <v>30</v>
      </c>
      <c r="I135" s="105">
        <v>26</v>
      </c>
      <c r="J135" s="105">
        <v>57</v>
      </c>
      <c r="K135" s="105">
        <v>20</v>
      </c>
      <c r="L135" s="105">
        <v>49000</v>
      </c>
      <c r="M135" s="105">
        <v>110</v>
      </c>
      <c r="N135" s="105">
        <v>10</v>
      </c>
      <c r="O135" s="105">
        <v>30</v>
      </c>
      <c r="P135" s="105">
        <v>85</v>
      </c>
      <c r="Q135" s="105"/>
      <c r="R135" s="105">
        <v>25</v>
      </c>
      <c r="S135" s="105">
        <v>800</v>
      </c>
      <c r="T135" s="105">
        <v>95</v>
      </c>
      <c r="U135" s="105">
        <v>90</v>
      </c>
      <c r="V135" s="105">
        <v>87</v>
      </c>
      <c r="W135" s="105">
        <v>15</v>
      </c>
      <c r="X135" s="105">
        <v>0</v>
      </c>
      <c r="Y135" s="105">
        <v>0</v>
      </c>
      <c r="Z135" s="105">
        <v>37</v>
      </c>
      <c r="AA135" s="105">
        <v>990</v>
      </c>
      <c r="AB135" s="105">
        <v>381</v>
      </c>
      <c r="AC135" s="102">
        <v>7</v>
      </c>
      <c r="AD135" s="102">
        <v>22</v>
      </c>
      <c r="AE135" s="102">
        <v>0</v>
      </c>
      <c r="AF135" s="102">
        <v>33</v>
      </c>
      <c r="AG135" s="102">
        <v>0</v>
      </c>
      <c r="AH135" s="101"/>
      <c r="AI135" s="135">
        <f t="shared" si="89"/>
        <v>713</v>
      </c>
      <c r="AJ135" s="135">
        <f t="shared" si="79"/>
        <v>769</v>
      </c>
      <c r="AK135" s="135">
        <f t="shared" si="80"/>
        <v>79</v>
      </c>
      <c r="AL135" s="135">
        <f t="shared" si="81"/>
        <v>73</v>
      </c>
      <c r="AM135" s="100">
        <v>0</v>
      </c>
      <c r="AN135" s="100">
        <v>75</v>
      </c>
      <c r="AO135" s="100">
        <v>70</v>
      </c>
      <c r="AP135" s="106">
        <v>0</v>
      </c>
      <c r="AQ135" s="106">
        <v>0</v>
      </c>
      <c r="AR135" s="106"/>
      <c r="AS135" s="106">
        <v>0</v>
      </c>
      <c r="AT135" s="106">
        <v>4</v>
      </c>
      <c r="AU135" s="106">
        <v>3</v>
      </c>
      <c r="AV135" s="106">
        <v>0</v>
      </c>
      <c r="AW135" s="106">
        <v>0</v>
      </c>
      <c r="AX135" s="106">
        <v>0</v>
      </c>
      <c r="AY135" s="106">
        <v>0</v>
      </c>
      <c r="AZ135" s="106">
        <v>0</v>
      </c>
      <c r="BA135" s="106">
        <v>0</v>
      </c>
      <c r="BB135" s="106">
        <v>0</v>
      </c>
      <c r="BC135" s="106"/>
      <c r="BD135" s="106">
        <v>0</v>
      </c>
      <c r="BE135" s="106">
        <v>0</v>
      </c>
      <c r="BF135" s="106">
        <v>0</v>
      </c>
      <c r="BG135" s="135">
        <f t="shared" si="82"/>
        <v>36</v>
      </c>
      <c r="BH135" s="135">
        <f t="shared" si="83"/>
        <v>36</v>
      </c>
      <c r="BI135" s="106">
        <v>5</v>
      </c>
      <c r="BJ135" s="106">
        <v>36</v>
      </c>
      <c r="BK135" s="106">
        <v>36</v>
      </c>
      <c r="BL135" s="106">
        <v>0</v>
      </c>
      <c r="BM135" s="106">
        <v>0</v>
      </c>
      <c r="BN135" s="106">
        <v>0</v>
      </c>
      <c r="BO135" s="106">
        <v>0</v>
      </c>
      <c r="BP135" s="106">
        <v>211</v>
      </c>
      <c r="BQ135" s="106">
        <v>211</v>
      </c>
      <c r="BR135" s="106">
        <v>7</v>
      </c>
      <c r="BS135" s="106">
        <v>42</v>
      </c>
      <c r="BT135" s="106">
        <v>25</v>
      </c>
      <c r="BU135" s="106">
        <v>97.8</v>
      </c>
      <c r="BV135" s="106">
        <v>1288</v>
      </c>
      <c r="BW135" s="106">
        <v>82</v>
      </c>
      <c r="BX135" s="106">
        <v>424</v>
      </c>
      <c r="BY135" s="106">
        <v>424</v>
      </c>
      <c r="BZ135" s="106">
        <v>41</v>
      </c>
      <c r="CA135" s="106">
        <v>249.5</v>
      </c>
      <c r="CB135" s="106">
        <v>0</v>
      </c>
      <c r="CC135" s="106">
        <v>5</v>
      </c>
      <c r="CD135" s="131">
        <v>0</v>
      </c>
      <c r="CE135" s="131">
        <v>0</v>
      </c>
      <c r="CF135" s="131">
        <v>0</v>
      </c>
      <c r="CG135" s="131">
        <v>421.1</v>
      </c>
      <c r="CH135" s="131">
        <v>0</v>
      </c>
    </row>
    <row r="136" spans="1:86" s="91" customFormat="1" ht="74.25" customHeight="1" x14ac:dyDescent="0.5">
      <c r="A136" s="112">
        <v>5</v>
      </c>
      <c r="B136" s="108" t="s">
        <v>258</v>
      </c>
      <c r="C136" s="114">
        <f t="shared" si="77"/>
        <v>40</v>
      </c>
      <c r="D136" s="105">
        <v>13039</v>
      </c>
      <c r="E136" s="105">
        <v>3186</v>
      </c>
      <c r="F136" s="114">
        <f t="shared" si="78"/>
        <v>444</v>
      </c>
      <c r="G136" s="114">
        <f t="shared" si="88"/>
        <v>214</v>
      </c>
      <c r="H136" s="105">
        <v>136</v>
      </c>
      <c r="I136" s="105">
        <v>17</v>
      </c>
      <c r="J136" s="105">
        <v>61</v>
      </c>
      <c r="K136" s="105">
        <v>10</v>
      </c>
      <c r="L136" s="105">
        <v>24500</v>
      </c>
      <c r="M136" s="105">
        <v>140</v>
      </c>
      <c r="N136" s="105">
        <v>10</v>
      </c>
      <c r="O136" s="105">
        <v>30</v>
      </c>
      <c r="P136" s="105">
        <v>205</v>
      </c>
      <c r="Q136" s="105"/>
      <c r="R136" s="105">
        <v>40</v>
      </c>
      <c r="S136" s="105">
        <v>1025</v>
      </c>
      <c r="T136" s="105">
        <v>88</v>
      </c>
      <c r="U136" s="105">
        <v>0</v>
      </c>
      <c r="V136" s="105">
        <v>0</v>
      </c>
      <c r="W136" s="105">
        <v>8</v>
      </c>
      <c r="X136" s="105">
        <v>0</v>
      </c>
      <c r="Y136" s="105">
        <v>0</v>
      </c>
      <c r="Z136" s="105">
        <v>36</v>
      </c>
      <c r="AA136" s="105">
        <v>1210</v>
      </c>
      <c r="AB136" s="105">
        <v>490</v>
      </c>
      <c r="AC136" s="102">
        <v>4</v>
      </c>
      <c r="AD136" s="102">
        <v>25</v>
      </c>
      <c r="AE136" s="102">
        <v>0</v>
      </c>
      <c r="AF136" s="102">
        <v>15</v>
      </c>
      <c r="AG136" s="102">
        <v>0</v>
      </c>
      <c r="AH136" s="101"/>
      <c r="AI136" s="135">
        <f t="shared" si="89"/>
        <v>570</v>
      </c>
      <c r="AJ136" s="135">
        <f t="shared" si="79"/>
        <v>669</v>
      </c>
      <c r="AK136" s="135">
        <f t="shared" si="80"/>
        <v>144</v>
      </c>
      <c r="AL136" s="135">
        <f t="shared" si="81"/>
        <v>124</v>
      </c>
      <c r="AM136" s="100">
        <v>3</v>
      </c>
      <c r="AN136" s="100">
        <v>144</v>
      </c>
      <c r="AO136" s="100">
        <v>124</v>
      </c>
      <c r="AP136" s="106">
        <v>0</v>
      </c>
      <c r="AQ136" s="106">
        <v>0</v>
      </c>
      <c r="AR136" s="106">
        <v>0</v>
      </c>
      <c r="AS136" s="106">
        <v>0</v>
      </c>
      <c r="AT136" s="106">
        <v>0</v>
      </c>
      <c r="AU136" s="106">
        <v>0</v>
      </c>
      <c r="AV136" s="106">
        <v>0</v>
      </c>
      <c r="AW136" s="106">
        <v>0</v>
      </c>
      <c r="AX136" s="106">
        <v>0</v>
      </c>
      <c r="AY136" s="106">
        <v>0</v>
      </c>
      <c r="AZ136" s="106">
        <v>0</v>
      </c>
      <c r="BA136" s="106">
        <v>0</v>
      </c>
      <c r="BB136" s="106">
        <v>0</v>
      </c>
      <c r="BC136" s="106"/>
      <c r="BD136" s="106">
        <v>0</v>
      </c>
      <c r="BE136" s="106">
        <v>0</v>
      </c>
      <c r="BF136" s="106">
        <v>0</v>
      </c>
      <c r="BG136" s="135">
        <f t="shared" si="82"/>
        <v>146</v>
      </c>
      <c r="BH136" s="135">
        <f t="shared" si="83"/>
        <v>146</v>
      </c>
      <c r="BI136" s="106">
        <v>0</v>
      </c>
      <c r="BJ136" s="106">
        <v>146</v>
      </c>
      <c r="BK136" s="106">
        <v>146</v>
      </c>
      <c r="BL136" s="106">
        <v>0</v>
      </c>
      <c r="BM136" s="106">
        <v>0</v>
      </c>
      <c r="BN136" s="106">
        <v>0</v>
      </c>
      <c r="BO136" s="106">
        <v>0</v>
      </c>
      <c r="BP136" s="106">
        <v>30</v>
      </c>
      <c r="BQ136" s="106">
        <v>30</v>
      </c>
      <c r="BR136" s="106">
        <v>4</v>
      </c>
      <c r="BS136" s="106">
        <v>50</v>
      </c>
      <c r="BT136" s="106">
        <v>25</v>
      </c>
      <c r="BU136" s="106">
        <v>23.2</v>
      </c>
      <c r="BV136" s="106">
        <v>1200.2</v>
      </c>
      <c r="BW136" s="106">
        <v>52</v>
      </c>
      <c r="BX136" s="106">
        <v>344</v>
      </c>
      <c r="BY136" s="106">
        <v>344</v>
      </c>
      <c r="BZ136" s="106">
        <v>26</v>
      </c>
      <c r="CA136" s="106">
        <v>172</v>
      </c>
      <c r="CB136" s="106">
        <v>0</v>
      </c>
      <c r="CC136" s="106">
        <v>0</v>
      </c>
      <c r="CD136" s="131">
        <v>0</v>
      </c>
      <c r="CE136" s="131">
        <v>0</v>
      </c>
      <c r="CF136" s="131">
        <v>0</v>
      </c>
      <c r="CG136" s="131">
        <v>606</v>
      </c>
      <c r="CH136" s="131">
        <v>0</v>
      </c>
    </row>
    <row r="137" spans="1:86" s="91" customFormat="1" ht="74.25" customHeight="1" x14ac:dyDescent="0.5">
      <c r="A137" s="112">
        <v>6</v>
      </c>
      <c r="B137" s="98" t="s">
        <v>259</v>
      </c>
      <c r="C137" s="114">
        <f t="shared" si="77"/>
        <v>43</v>
      </c>
      <c r="D137" s="105">
        <v>11450</v>
      </c>
      <c r="E137" s="105">
        <v>1297</v>
      </c>
      <c r="F137" s="114">
        <f t="shared" si="78"/>
        <v>1005</v>
      </c>
      <c r="G137" s="114">
        <f t="shared" si="88"/>
        <v>503</v>
      </c>
      <c r="H137" s="105">
        <v>88</v>
      </c>
      <c r="I137" s="105">
        <v>362</v>
      </c>
      <c r="J137" s="105">
        <v>53</v>
      </c>
      <c r="K137" s="105">
        <v>10</v>
      </c>
      <c r="L137" s="105">
        <v>24500</v>
      </c>
      <c r="M137" s="105">
        <v>160</v>
      </c>
      <c r="N137" s="105">
        <v>10</v>
      </c>
      <c r="O137" s="105">
        <v>30</v>
      </c>
      <c r="P137" s="105">
        <v>43</v>
      </c>
      <c r="Q137" s="105"/>
      <c r="R137" s="105">
        <v>92</v>
      </c>
      <c r="S137" s="105">
        <v>1733</v>
      </c>
      <c r="T137" s="105">
        <v>86</v>
      </c>
      <c r="U137" s="105">
        <v>200</v>
      </c>
      <c r="V137" s="105">
        <v>100</v>
      </c>
      <c r="W137" s="105">
        <v>2</v>
      </c>
      <c r="X137" s="105">
        <v>0</v>
      </c>
      <c r="Y137" s="105">
        <v>0</v>
      </c>
      <c r="Z137" s="105">
        <v>36</v>
      </c>
      <c r="AA137" s="105">
        <v>1084</v>
      </c>
      <c r="AB137" s="105">
        <v>410</v>
      </c>
      <c r="AC137" s="102">
        <v>8</v>
      </c>
      <c r="AD137" s="102">
        <v>24</v>
      </c>
      <c r="AE137" s="102">
        <v>0</v>
      </c>
      <c r="AF137" s="102">
        <v>19</v>
      </c>
      <c r="AG137" s="102">
        <v>0</v>
      </c>
      <c r="AH137" s="101"/>
      <c r="AI137" s="135">
        <f t="shared" si="89"/>
        <v>595</v>
      </c>
      <c r="AJ137" s="135">
        <f t="shared" si="79"/>
        <v>672</v>
      </c>
      <c r="AK137" s="135">
        <f t="shared" si="80"/>
        <v>96</v>
      </c>
      <c r="AL137" s="135">
        <f t="shared" si="81"/>
        <v>96</v>
      </c>
      <c r="AM137" s="100">
        <v>1</v>
      </c>
      <c r="AN137" s="100">
        <v>96</v>
      </c>
      <c r="AO137" s="100">
        <v>96</v>
      </c>
      <c r="AP137" s="106">
        <v>0</v>
      </c>
      <c r="AQ137" s="106">
        <v>0</v>
      </c>
      <c r="AR137" s="106">
        <v>0</v>
      </c>
      <c r="AS137" s="106">
        <v>0</v>
      </c>
      <c r="AT137" s="106">
        <v>0</v>
      </c>
      <c r="AU137" s="106">
        <v>0</v>
      </c>
      <c r="AV137" s="106">
        <v>0</v>
      </c>
      <c r="AW137" s="106">
        <v>0</v>
      </c>
      <c r="AX137" s="106">
        <v>0</v>
      </c>
      <c r="AY137" s="106">
        <v>0</v>
      </c>
      <c r="AZ137" s="106">
        <v>0</v>
      </c>
      <c r="BA137" s="106">
        <v>0</v>
      </c>
      <c r="BB137" s="106">
        <v>0</v>
      </c>
      <c r="BC137" s="106"/>
      <c r="BD137" s="106">
        <v>0</v>
      </c>
      <c r="BE137" s="106">
        <v>0</v>
      </c>
      <c r="BF137" s="106">
        <v>0</v>
      </c>
      <c r="BG137" s="135">
        <f t="shared" si="82"/>
        <v>25</v>
      </c>
      <c r="BH137" s="135">
        <f t="shared" si="83"/>
        <v>20</v>
      </c>
      <c r="BI137" s="106">
        <v>2</v>
      </c>
      <c r="BJ137" s="106">
        <v>25</v>
      </c>
      <c r="BK137" s="106">
        <v>20</v>
      </c>
      <c r="BL137" s="106">
        <v>0</v>
      </c>
      <c r="BM137" s="106">
        <v>0</v>
      </c>
      <c r="BN137" s="106">
        <v>0</v>
      </c>
      <c r="BO137" s="106">
        <v>0</v>
      </c>
      <c r="BP137" s="106">
        <v>46</v>
      </c>
      <c r="BQ137" s="106">
        <v>46</v>
      </c>
      <c r="BR137" s="106">
        <v>5</v>
      </c>
      <c r="BS137" s="106">
        <v>26</v>
      </c>
      <c r="BT137" s="106">
        <v>12</v>
      </c>
      <c r="BU137" s="106">
        <v>61.9</v>
      </c>
      <c r="BV137" s="106">
        <v>387.9</v>
      </c>
      <c r="BW137" s="106">
        <v>80</v>
      </c>
      <c r="BX137" s="106">
        <v>498</v>
      </c>
      <c r="BY137" s="106">
        <v>498</v>
      </c>
      <c r="BZ137" s="106">
        <v>40</v>
      </c>
      <c r="CA137" s="106">
        <v>283.02</v>
      </c>
      <c r="CB137" s="106">
        <v>0</v>
      </c>
      <c r="CC137" s="106">
        <v>15</v>
      </c>
      <c r="CD137" s="131">
        <v>0</v>
      </c>
      <c r="CE137" s="131">
        <v>0</v>
      </c>
      <c r="CF137" s="131">
        <v>0</v>
      </c>
      <c r="CG137" s="131">
        <v>402</v>
      </c>
      <c r="CH137" s="131">
        <v>0</v>
      </c>
    </row>
    <row r="138" spans="1:86" s="91" customFormat="1" ht="74.25" customHeight="1" x14ac:dyDescent="0.5">
      <c r="A138" s="112">
        <v>7</v>
      </c>
      <c r="B138" s="108" t="s">
        <v>260</v>
      </c>
      <c r="C138" s="114">
        <f t="shared" ref="C138:C201" si="106">+AD138+AE138+AF138+AG138</f>
        <v>58</v>
      </c>
      <c r="D138" s="105">
        <v>22260</v>
      </c>
      <c r="E138" s="105">
        <v>3074</v>
      </c>
      <c r="F138" s="114">
        <f t="shared" ref="F138:F201" si="107">+G138+K138+N138+O138+M138+R138+U138</f>
        <v>1864</v>
      </c>
      <c r="G138" s="114">
        <f t="shared" si="88"/>
        <v>366</v>
      </c>
      <c r="H138" s="105">
        <v>201</v>
      </c>
      <c r="I138" s="105">
        <v>107</v>
      </c>
      <c r="J138" s="105">
        <v>58</v>
      </c>
      <c r="K138" s="105">
        <v>80</v>
      </c>
      <c r="L138" s="105">
        <v>196000</v>
      </c>
      <c r="M138" s="105">
        <v>255</v>
      </c>
      <c r="N138" s="105">
        <v>10</v>
      </c>
      <c r="O138" s="105">
        <v>30</v>
      </c>
      <c r="P138" s="105">
        <v>119</v>
      </c>
      <c r="Q138" s="105"/>
      <c r="R138" s="105">
        <v>293</v>
      </c>
      <c r="S138" s="105">
        <v>18300</v>
      </c>
      <c r="T138" s="105">
        <v>74</v>
      </c>
      <c r="U138" s="105">
        <v>830</v>
      </c>
      <c r="V138" s="105">
        <v>427</v>
      </c>
      <c r="W138" s="105">
        <v>1</v>
      </c>
      <c r="X138" s="105">
        <v>0</v>
      </c>
      <c r="Y138" s="105">
        <v>0</v>
      </c>
      <c r="Z138" s="105">
        <v>36</v>
      </c>
      <c r="AA138" s="105">
        <v>2110</v>
      </c>
      <c r="AB138" s="105">
        <v>830</v>
      </c>
      <c r="AC138" s="102">
        <v>7</v>
      </c>
      <c r="AD138" s="102">
        <v>37</v>
      </c>
      <c r="AE138" s="102">
        <v>0</v>
      </c>
      <c r="AF138" s="102">
        <v>21</v>
      </c>
      <c r="AG138" s="102">
        <v>0</v>
      </c>
      <c r="AH138" s="101"/>
      <c r="AI138" s="135">
        <f t="shared" si="89"/>
        <v>781</v>
      </c>
      <c r="AJ138" s="135">
        <f t="shared" ref="AJ138:AJ201" si="108">SUM(AX138,BC138,BH138,BQ138,BT138,BY138,BF138+AL138)</f>
        <v>859</v>
      </c>
      <c r="AK138" s="135">
        <f t="shared" ref="AK138:AK201" si="109">SUM(AN138,AQ138,AT138)</f>
        <v>127</v>
      </c>
      <c r="AL138" s="135">
        <f t="shared" ref="AL138:AL201" si="110">SUM(AO138,AR138,AU138)</f>
        <v>119</v>
      </c>
      <c r="AM138" s="100"/>
      <c r="AN138" s="100">
        <v>127</v>
      </c>
      <c r="AO138" s="100">
        <v>119</v>
      </c>
      <c r="AP138" s="106">
        <v>0</v>
      </c>
      <c r="AQ138" s="106">
        <v>0</v>
      </c>
      <c r="AR138" s="106">
        <v>0</v>
      </c>
      <c r="AS138" s="106">
        <v>0</v>
      </c>
      <c r="AT138" s="106">
        <v>0</v>
      </c>
      <c r="AU138" s="106">
        <v>0</v>
      </c>
      <c r="AV138" s="106">
        <v>0</v>
      </c>
      <c r="AW138" s="106">
        <v>0</v>
      </c>
      <c r="AX138" s="106">
        <v>0</v>
      </c>
      <c r="AY138" s="106">
        <v>0</v>
      </c>
      <c r="AZ138" s="106">
        <v>0</v>
      </c>
      <c r="BA138" s="106">
        <v>0</v>
      </c>
      <c r="BB138" s="106">
        <v>0</v>
      </c>
      <c r="BC138" s="106"/>
      <c r="BD138" s="106">
        <v>0</v>
      </c>
      <c r="BE138" s="106">
        <v>0</v>
      </c>
      <c r="BF138" s="106">
        <v>0</v>
      </c>
      <c r="BG138" s="135">
        <f t="shared" ref="BG138:BG201" si="111">SUM(BJ138,BM138)</f>
        <v>23</v>
      </c>
      <c r="BH138" s="135">
        <f t="shared" ref="BH138:BH201" si="112">SUM(BK138,BN138)</f>
        <v>23</v>
      </c>
      <c r="BI138" s="106">
        <v>0</v>
      </c>
      <c r="BJ138" s="106">
        <v>23</v>
      </c>
      <c r="BK138" s="106">
        <v>23</v>
      </c>
      <c r="BL138" s="106">
        <v>0</v>
      </c>
      <c r="BM138" s="106">
        <v>0</v>
      </c>
      <c r="BN138" s="106">
        <v>0</v>
      </c>
      <c r="BO138" s="106">
        <v>0</v>
      </c>
      <c r="BP138" s="106">
        <v>44</v>
      </c>
      <c r="BQ138" s="106">
        <v>44</v>
      </c>
      <c r="BR138" s="106">
        <v>6</v>
      </c>
      <c r="BS138" s="106">
        <v>83</v>
      </c>
      <c r="BT138" s="106">
        <v>42</v>
      </c>
      <c r="BU138" s="106">
        <v>123.1</v>
      </c>
      <c r="BV138" s="106">
        <v>1531.1</v>
      </c>
      <c r="BW138" s="106">
        <v>0</v>
      </c>
      <c r="BX138" s="106">
        <v>631</v>
      </c>
      <c r="BY138" s="106">
        <v>631</v>
      </c>
      <c r="BZ138" s="106">
        <v>0</v>
      </c>
      <c r="CA138" s="106">
        <v>320.7</v>
      </c>
      <c r="CB138" s="106">
        <v>0</v>
      </c>
      <c r="CC138" s="106">
        <v>0</v>
      </c>
      <c r="CD138" s="131">
        <v>0</v>
      </c>
      <c r="CE138" s="131">
        <v>0</v>
      </c>
      <c r="CF138" s="131">
        <v>0</v>
      </c>
      <c r="CG138" s="131">
        <v>1038.5999999999999</v>
      </c>
      <c r="CH138" s="131">
        <v>0</v>
      </c>
    </row>
    <row r="139" spans="1:86" s="91" customFormat="1" ht="74.25" customHeight="1" x14ac:dyDescent="0.5">
      <c r="A139" s="112">
        <v>8</v>
      </c>
      <c r="B139" s="109" t="s">
        <v>261</v>
      </c>
      <c r="C139" s="114">
        <f t="shared" si="106"/>
        <v>52</v>
      </c>
      <c r="D139" s="105">
        <v>12580</v>
      </c>
      <c r="E139" s="105">
        <v>2397</v>
      </c>
      <c r="F139" s="114">
        <f t="shared" si="107"/>
        <v>545</v>
      </c>
      <c r="G139" s="114">
        <f t="shared" si="88"/>
        <v>263</v>
      </c>
      <c r="H139" s="105">
        <v>149</v>
      </c>
      <c r="I139" s="105">
        <v>55</v>
      </c>
      <c r="J139" s="105">
        <v>59</v>
      </c>
      <c r="K139" s="105">
        <v>20</v>
      </c>
      <c r="L139" s="105">
        <v>49000</v>
      </c>
      <c r="M139" s="105">
        <v>210</v>
      </c>
      <c r="N139" s="105">
        <v>10</v>
      </c>
      <c r="O139" s="105">
        <v>30</v>
      </c>
      <c r="P139" s="105">
        <v>81</v>
      </c>
      <c r="Q139" s="105"/>
      <c r="R139" s="105">
        <v>12</v>
      </c>
      <c r="S139" s="105">
        <v>200</v>
      </c>
      <c r="T139" s="105">
        <v>80</v>
      </c>
      <c r="U139" s="105">
        <v>0</v>
      </c>
      <c r="V139" s="105">
        <v>0</v>
      </c>
      <c r="W139" s="105">
        <v>5</v>
      </c>
      <c r="X139" s="105">
        <v>0</v>
      </c>
      <c r="Y139" s="105">
        <v>0</v>
      </c>
      <c r="Z139" s="105">
        <v>36</v>
      </c>
      <c r="AA139" s="105">
        <v>1340</v>
      </c>
      <c r="AB139" s="105">
        <v>525</v>
      </c>
      <c r="AC139" s="99">
        <v>6</v>
      </c>
      <c r="AD139" s="99">
        <v>21</v>
      </c>
      <c r="AE139" s="102">
        <v>0</v>
      </c>
      <c r="AF139" s="102">
        <v>31</v>
      </c>
      <c r="AG139" s="102">
        <v>0</v>
      </c>
      <c r="AH139" s="101"/>
      <c r="AI139" s="135">
        <f t="shared" si="89"/>
        <v>661</v>
      </c>
      <c r="AJ139" s="135">
        <f t="shared" si="108"/>
        <v>761</v>
      </c>
      <c r="AK139" s="135">
        <f t="shared" si="109"/>
        <v>150</v>
      </c>
      <c r="AL139" s="135">
        <f t="shared" si="110"/>
        <v>134</v>
      </c>
      <c r="AM139" s="100">
        <v>1</v>
      </c>
      <c r="AN139" s="100">
        <v>150</v>
      </c>
      <c r="AO139" s="100">
        <v>134</v>
      </c>
      <c r="AP139" s="106">
        <v>0</v>
      </c>
      <c r="AQ139" s="106">
        <v>0</v>
      </c>
      <c r="AR139" s="106">
        <v>0</v>
      </c>
      <c r="AS139" s="106">
        <v>0</v>
      </c>
      <c r="AT139" s="106">
        <v>0</v>
      </c>
      <c r="AU139" s="106">
        <v>0</v>
      </c>
      <c r="AV139" s="106">
        <v>0</v>
      </c>
      <c r="AW139" s="106">
        <v>0</v>
      </c>
      <c r="AX139" s="106">
        <v>0</v>
      </c>
      <c r="AY139" s="106">
        <v>0</v>
      </c>
      <c r="AZ139" s="106">
        <v>0</v>
      </c>
      <c r="BA139" s="106">
        <v>0</v>
      </c>
      <c r="BB139" s="106">
        <v>0</v>
      </c>
      <c r="BC139" s="106"/>
      <c r="BD139" s="106">
        <v>0</v>
      </c>
      <c r="BE139" s="106">
        <v>0</v>
      </c>
      <c r="BF139" s="106">
        <v>0</v>
      </c>
      <c r="BG139" s="135">
        <f t="shared" si="111"/>
        <v>7</v>
      </c>
      <c r="BH139" s="135">
        <f t="shared" si="112"/>
        <v>7</v>
      </c>
      <c r="BI139" s="106">
        <v>0</v>
      </c>
      <c r="BJ139" s="106">
        <v>7</v>
      </c>
      <c r="BK139" s="106">
        <v>7</v>
      </c>
      <c r="BL139" s="106">
        <v>0</v>
      </c>
      <c r="BM139" s="106">
        <v>0</v>
      </c>
      <c r="BN139" s="106">
        <v>0</v>
      </c>
      <c r="BO139" s="106">
        <v>0</v>
      </c>
      <c r="BP139" s="106">
        <v>41</v>
      </c>
      <c r="BQ139" s="106">
        <v>41</v>
      </c>
      <c r="BR139" s="106">
        <v>1</v>
      </c>
      <c r="BS139" s="106">
        <v>42</v>
      </c>
      <c r="BT139" s="106">
        <v>8</v>
      </c>
      <c r="BU139" s="106">
        <v>4.5</v>
      </c>
      <c r="BV139" s="106">
        <v>557.5</v>
      </c>
      <c r="BW139" s="106">
        <v>173</v>
      </c>
      <c r="BX139" s="106">
        <v>571</v>
      </c>
      <c r="BY139" s="106">
        <v>571</v>
      </c>
      <c r="BZ139" s="106">
        <v>372</v>
      </c>
      <c r="CA139" s="106">
        <v>285.5</v>
      </c>
      <c r="CB139" s="106">
        <v>0</v>
      </c>
      <c r="CC139" s="106">
        <v>2</v>
      </c>
      <c r="CD139" s="131">
        <v>0</v>
      </c>
      <c r="CE139" s="131">
        <v>0</v>
      </c>
      <c r="CF139" s="131">
        <v>0</v>
      </c>
      <c r="CG139" s="131">
        <v>535.79999999999995</v>
      </c>
      <c r="CH139" s="131">
        <v>0</v>
      </c>
    </row>
    <row r="140" spans="1:86" s="91" customFormat="1" ht="74.25" customHeight="1" x14ac:dyDescent="0.5">
      <c r="A140" s="112">
        <v>9</v>
      </c>
      <c r="B140" s="98" t="s">
        <v>262</v>
      </c>
      <c r="C140" s="114">
        <f t="shared" si="106"/>
        <v>55</v>
      </c>
      <c r="D140" s="105">
        <v>11427</v>
      </c>
      <c r="E140" s="105">
        <v>2648</v>
      </c>
      <c r="F140" s="114">
        <f t="shared" si="107"/>
        <v>730</v>
      </c>
      <c r="G140" s="114">
        <f t="shared" si="88"/>
        <v>179</v>
      </c>
      <c r="H140" s="105">
        <v>93</v>
      </c>
      <c r="I140" s="105">
        <v>25</v>
      </c>
      <c r="J140" s="105">
        <v>61</v>
      </c>
      <c r="K140" s="105">
        <v>10</v>
      </c>
      <c r="L140" s="105">
        <v>24500</v>
      </c>
      <c r="M140" s="105">
        <v>310</v>
      </c>
      <c r="N140" s="105">
        <v>10</v>
      </c>
      <c r="O140" s="105">
        <v>30</v>
      </c>
      <c r="P140" s="105">
        <v>84</v>
      </c>
      <c r="Q140" s="105"/>
      <c r="R140" s="105">
        <v>91</v>
      </c>
      <c r="S140" s="105">
        <v>2026.25</v>
      </c>
      <c r="T140" s="105">
        <v>141</v>
      </c>
      <c r="U140" s="105">
        <v>100</v>
      </c>
      <c r="V140" s="105">
        <v>50</v>
      </c>
      <c r="W140" s="105">
        <v>7</v>
      </c>
      <c r="X140" s="105">
        <v>0</v>
      </c>
      <c r="Y140" s="105">
        <v>0</v>
      </c>
      <c r="Z140" s="105">
        <v>36</v>
      </c>
      <c r="AA140" s="105">
        <v>2160</v>
      </c>
      <c r="AB140" s="105">
        <v>835</v>
      </c>
      <c r="AC140" s="102">
        <v>13</v>
      </c>
      <c r="AD140" s="102">
        <v>19</v>
      </c>
      <c r="AE140" s="102">
        <v>0</v>
      </c>
      <c r="AF140" s="102">
        <v>36</v>
      </c>
      <c r="AG140" s="102">
        <v>0</v>
      </c>
      <c r="AH140" s="101"/>
      <c r="AI140" s="135">
        <f t="shared" si="89"/>
        <v>353</v>
      </c>
      <c r="AJ140" s="135">
        <f t="shared" si="108"/>
        <v>354</v>
      </c>
      <c r="AK140" s="135">
        <f t="shared" si="109"/>
        <v>116</v>
      </c>
      <c r="AL140" s="135">
        <f t="shared" si="110"/>
        <v>42</v>
      </c>
      <c r="AM140" s="100">
        <v>0</v>
      </c>
      <c r="AN140" s="100">
        <v>116</v>
      </c>
      <c r="AO140" s="100">
        <v>42</v>
      </c>
      <c r="AP140" s="106">
        <v>0</v>
      </c>
      <c r="AQ140" s="106">
        <v>0</v>
      </c>
      <c r="AR140" s="106">
        <v>0</v>
      </c>
      <c r="AS140" s="106">
        <v>0</v>
      </c>
      <c r="AT140" s="106">
        <v>0</v>
      </c>
      <c r="AU140" s="106">
        <v>0</v>
      </c>
      <c r="AV140" s="106">
        <v>0</v>
      </c>
      <c r="AW140" s="106">
        <v>0</v>
      </c>
      <c r="AX140" s="106">
        <v>0</v>
      </c>
      <c r="AY140" s="106">
        <v>0</v>
      </c>
      <c r="AZ140" s="106">
        <v>0</v>
      </c>
      <c r="BA140" s="106">
        <v>0</v>
      </c>
      <c r="BB140" s="106">
        <v>0</v>
      </c>
      <c r="BC140" s="106"/>
      <c r="BD140" s="106">
        <v>0</v>
      </c>
      <c r="BE140" s="106">
        <v>0</v>
      </c>
      <c r="BF140" s="106">
        <v>0</v>
      </c>
      <c r="BG140" s="135">
        <f t="shared" si="111"/>
        <v>30</v>
      </c>
      <c r="BH140" s="135">
        <f t="shared" si="112"/>
        <v>26</v>
      </c>
      <c r="BI140" s="106">
        <v>0</v>
      </c>
      <c r="BJ140" s="106">
        <v>30</v>
      </c>
      <c r="BK140" s="106">
        <v>26</v>
      </c>
      <c r="BL140" s="106">
        <v>0</v>
      </c>
      <c r="BM140" s="106">
        <v>0</v>
      </c>
      <c r="BN140" s="106">
        <v>0</v>
      </c>
      <c r="BO140" s="106">
        <v>0</v>
      </c>
      <c r="BP140" s="106">
        <v>231</v>
      </c>
      <c r="BQ140" s="106">
        <v>231</v>
      </c>
      <c r="BR140" s="106">
        <v>10</v>
      </c>
      <c r="BS140" s="106">
        <v>92</v>
      </c>
      <c r="BT140" s="106">
        <v>55</v>
      </c>
      <c r="BU140" s="106">
        <v>84.6</v>
      </c>
      <c r="BV140" s="106">
        <v>2330.6</v>
      </c>
      <c r="BW140" s="106"/>
      <c r="BX140" s="106">
        <v>0</v>
      </c>
      <c r="BY140" s="106">
        <v>0</v>
      </c>
      <c r="BZ140" s="106"/>
      <c r="CA140" s="106" t="s">
        <v>399</v>
      </c>
      <c r="CB140" s="106">
        <v>0</v>
      </c>
      <c r="CC140" s="106">
        <v>7</v>
      </c>
      <c r="CD140" s="131">
        <v>0</v>
      </c>
      <c r="CE140" s="131">
        <v>0</v>
      </c>
      <c r="CF140" s="131">
        <v>0</v>
      </c>
      <c r="CG140" s="131">
        <v>1103.4000000000001</v>
      </c>
      <c r="CH140" s="131">
        <v>0</v>
      </c>
    </row>
    <row r="141" spans="1:86" s="91" customFormat="1" ht="74.25" customHeight="1" x14ac:dyDescent="0.5">
      <c r="A141" s="112">
        <v>10</v>
      </c>
      <c r="B141" s="109" t="s">
        <v>263</v>
      </c>
      <c r="C141" s="114">
        <f t="shared" si="106"/>
        <v>57</v>
      </c>
      <c r="D141" s="105">
        <v>2391</v>
      </c>
      <c r="E141" s="105">
        <v>577</v>
      </c>
      <c r="F141" s="114">
        <f t="shared" si="107"/>
        <v>222</v>
      </c>
      <c r="G141" s="114">
        <f t="shared" si="88"/>
        <v>122</v>
      </c>
      <c r="H141" s="105">
        <v>25</v>
      </c>
      <c r="I141" s="105">
        <v>72</v>
      </c>
      <c r="J141" s="105">
        <v>25</v>
      </c>
      <c r="K141" s="105">
        <v>10</v>
      </c>
      <c r="L141" s="105">
        <v>24500</v>
      </c>
      <c r="M141" s="105">
        <v>40</v>
      </c>
      <c r="N141" s="105">
        <v>10</v>
      </c>
      <c r="O141" s="105">
        <v>30</v>
      </c>
      <c r="P141" s="105">
        <v>12</v>
      </c>
      <c r="Q141" s="105"/>
      <c r="R141" s="105">
        <v>5</v>
      </c>
      <c r="S141" s="105">
        <v>150</v>
      </c>
      <c r="T141" s="105">
        <v>80</v>
      </c>
      <c r="U141" s="105">
        <v>5</v>
      </c>
      <c r="V141" s="105">
        <v>2.5</v>
      </c>
      <c r="W141" s="105">
        <v>0</v>
      </c>
      <c r="X141" s="105">
        <v>0</v>
      </c>
      <c r="Y141" s="105">
        <v>0</v>
      </c>
      <c r="Z141" s="105">
        <v>36</v>
      </c>
      <c r="AA141" s="105">
        <v>586</v>
      </c>
      <c r="AB141" s="105">
        <v>208</v>
      </c>
      <c r="AC141" s="102">
        <v>6</v>
      </c>
      <c r="AD141" s="102">
        <v>22</v>
      </c>
      <c r="AE141" s="102">
        <v>0</v>
      </c>
      <c r="AF141" s="102">
        <v>35</v>
      </c>
      <c r="AG141" s="102">
        <v>0</v>
      </c>
      <c r="AH141" s="101"/>
      <c r="AI141" s="135">
        <f t="shared" si="89"/>
        <v>50</v>
      </c>
      <c r="AJ141" s="135">
        <f t="shared" si="108"/>
        <v>93</v>
      </c>
      <c r="AK141" s="135">
        <f t="shared" si="109"/>
        <v>62</v>
      </c>
      <c r="AL141" s="135">
        <f t="shared" si="110"/>
        <v>57</v>
      </c>
      <c r="AM141" s="100">
        <v>0</v>
      </c>
      <c r="AN141" s="100">
        <v>62</v>
      </c>
      <c r="AO141" s="100">
        <v>57</v>
      </c>
      <c r="AP141" s="106">
        <v>0</v>
      </c>
      <c r="AQ141" s="106">
        <v>0</v>
      </c>
      <c r="AR141" s="106">
        <v>0</v>
      </c>
      <c r="AS141" s="106">
        <v>0</v>
      </c>
      <c r="AT141" s="106">
        <v>0</v>
      </c>
      <c r="AU141" s="106">
        <v>0</v>
      </c>
      <c r="AV141" s="106">
        <v>0</v>
      </c>
      <c r="AW141" s="106">
        <v>0</v>
      </c>
      <c r="AX141" s="106">
        <v>0</v>
      </c>
      <c r="AY141" s="106">
        <v>0</v>
      </c>
      <c r="AZ141" s="106">
        <v>0</v>
      </c>
      <c r="BA141" s="106">
        <v>0</v>
      </c>
      <c r="BB141" s="106">
        <v>0</v>
      </c>
      <c r="BC141" s="106"/>
      <c r="BD141" s="106">
        <v>0</v>
      </c>
      <c r="BE141" s="106">
        <v>0</v>
      </c>
      <c r="BF141" s="106">
        <v>0</v>
      </c>
      <c r="BG141" s="135">
        <f t="shared" si="111"/>
        <v>10</v>
      </c>
      <c r="BH141" s="135">
        <f t="shared" si="112"/>
        <v>10</v>
      </c>
      <c r="BI141" s="106">
        <v>0</v>
      </c>
      <c r="BJ141" s="106">
        <v>10</v>
      </c>
      <c r="BK141" s="106">
        <v>10</v>
      </c>
      <c r="BL141" s="106">
        <v>0</v>
      </c>
      <c r="BM141" s="106">
        <v>0</v>
      </c>
      <c r="BN141" s="106">
        <v>0</v>
      </c>
      <c r="BO141" s="106">
        <v>0</v>
      </c>
      <c r="BP141" s="106">
        <v>15</v>
      </c>
      <c r="BQ141" s="106">
        <v>15</v>
      </c>
      <c r="BR141" s="106">
        <v>7</v>
      </c>
      <c r="BS141" s="106">
        <v>25</v>
      </c>
      <c r="BT141" s="106">
        <v>11</v>
      </c>
      <c r="BU141" s="106">
        <v>125.2</v>
      </c>
      <c r="BV141" s="106">
        <v>430.2</v>
      </c>
      <c r="BW141" s="106"/>
      <c r="BX141" s="106">
        <v>0</v>
      </c>
      <c r="BY141" s="106">
        <v>0</v>
      </c>
      <c r="BZ141" s="106"/>
      <c r="CA141" s="106" t="s">
        <v>399</v>
      </c>
      <c r="CB141" s="106">
        <v>0</v>
      </c>
      <c r="CC141" s="106">
        <v>5</v>
      </c>
      <c r="CD141" s="131">
        <v>0</v>
      </c>
      <c r="CE141" s="131">
        <v>0</v>
      </c>
      <c r="CF141" s="131">
        <v>0</v>
      </c>
      <c r="CG141" s="131">
        <v>126.1</v>
      </c>
      <c r="CH141" s="131">
        <v>0</v>
      </c>
    </row>
    <row r="142" spans="1:86" s="91" customFormat="1" ht="74.25" customHeight="1" x14ac:dyDescent="0.5">
      <c r="A142" s="112">
        <v>11</v>
      </c>
      <c r="B142" s="98" t="s">
        <v>264</v>
      </c>
      <c r="C142" s="114">
        <f t="shared" si="106"/>
        <v>46</v>
      </c>
      <c r="D142" s="105">
        <v>6484</v>
      </c>
      <c r="E142" s="105">
        <v>2039</v>
      </c>
      <c r="F142" s="114">
        <f t="shared" si="107"/>
        <v>419</v>
      </c>
      <c r="G142" s="114">
        <f t="shared" si="88"/>
        <v>214</v>
      </c>
      <c r="H142" s="105">
        <v>87</v>
      </c>
      <c r="I142" s="105">
        <v>100</v>
      </c>
      <c r="J142" s="105">
        <v>27</v>
      </c>
      <c r="K142" s="105">
        <v>10</v>
      </c>
      <c r="L142" s="105">
        <v>24500</v>
      </c>
      <c r="M142" s="105">
        <v>110</v>
      </c>
      <c r="N142" s="105">
        <v>10</v>
      </c>
      <c r="O142" s="105">
        <v>30</v>
      </c>
      <c r="P142" s="105">
        <v>77</v>
      </c>
      <c r="Q142" s="105">
        <v>0</v>
      </c>
      <c r="R142" s="105">
        <v>20</v>
      </c>
      <c r="S142" s="105">
        <v>600</v>
      </c>
      <c r="T142" s="105">
        <v>130</v>
      </c>
      <c r="U142" s="105">
        <v>25</v>
      </c>
      <c r="V142" s="105">
        <v>14</v>
      </c>
      <c r="W142" s="105">
        <v>0</v>
      </c>
      <c r="X142" s="105">
        <v>0</v>
      </c>
      <c r="Y142" s="105">
        <v>0</v>
      </c>
      <c r="Z142" s="105">
        <v>36</v>
      </c>
      <c r="AA142" s="105">
        <v>790</v>
      </c>
      <c r="AB142" s="105">
        <v>262</v>
      </c>
      <c r="AC142" s="102">
        <v>5</v>
      </c>
      <c r="AD142" s="102">
        <v>30</v>
      </c>
      <c r="AE142" s="102">
        <v>0</v>
      </c>
      <c r="AF142" s="102">
        <v>16</v>
      </c>
      <c r="AG142" s="102">
        <v>0</v>
      </c>
      <c r="AH142" s="101"/>
      <c r="AI142" s="135">
        <f t="shared" si="89"/>
        <v>78</v>
      </c>
      <c r="AJ142" s="135">
        <f t="shared" si="108"/>
        <v>107</v>
      </c>
      <c r="AK142" s="135">
        <f t="shared" si="109"/>
        <v>68</v>
      </c>
      <c r="AL142" s="135">
        <f t="shared" si="110"/>
        <v>57</v>
      </c>
      <c r="AM142" s="100">
        <v>0</v>
      </c>
      <c r="AN142" s="100">
        <v>68</v>
      </c>
      <c r="AO142" s="100">
        <v>57</v>
      </c>
      <c r="AP142" s="106">
        <v>0</v>
      </c>
      <c r="AQ142" s="106">
        <v>0</v>
      </c>
      <c r="AR142" s="106">
        <v>0</v>
      </c>
      <c r="AS142" s="106">
        <v>0</v>
      </c>
      <c r="AT142" s="106">
        <v>0</v>
      </c>
      <c r="AU142" s="106">
        <v>0</v>
      </c>
      <c r="AV142" s="106">
        <v>0</v>
      </c>
      <c r="AW142" s="106">
        <v>0</v>
      </c>
      <c r="AX142" s="106">
        <v>0</v>
      </c>
      <c r="AY142" s="106">
        <v>0</v>
      </c>
      <c r="AZ142" s="106">
        <v>0</v>
      </c>
      <c r="BA142" s="106">
        <v>0</v>
      </c>
      <c r="BB142" s="106">
        <v>0</v>
      </c>
      <c r="BC142" s="106"/>
      <c r="BD142" s="106">
        <v>0</v>
      </c>
      <c r="BE142" s="106">
        <v>0</v>
      </c>
      <c r="BF142" s="106">
        <v>0</v>
      </c>
      <c r="BG142" s="135">
        <f t="shared" si="111"/>
        <v>26</v>
      </c>
      <c r="BH142" s="135">
        <f t="shared" si="112"/>
        <v>19</v>
      </c>
      <c r="BI142" s="106">
        <v>0</v>
      </c>
      <c r="BJ142" s="106">
        <v>26</v>
      </c>
      <c r="BK142" s="106">
        <v>19</v>
      </c>
      <c r="BL142" s="106">
        <v>0</v>
      </c>
      <c r="BM142" s="106">
        <v>0</v>
      </c>
      <c r="BN142" s="106">
        <v>0</v>
      </c>
      <c r="BO142" s="106">
        <v>0</v>
      </c>
      <c r="BP142" s="106">
        <v>13</v>
      </c>
      <c r="BQ142" s="106">
        <v>12</v>
      </c>
      <c r="BR142" s="106">
        <v>0</v>
      </c>
      <c r="BS142" s="106">
        <v>39</v>
      </c>
      <c r="BT142" s="106">
        <v>19</v>
      </c>
      <c r="BU142" s="106">
        <v>0</v>
      </c>
      <c r="BV142" s="106">
        <v>594</v>
      </c>
      <c r="BW142" s="106"/>
      <c r="BX142" s="106">
        <v>0</v>
      </c>
      <c r="BY142" s="106">
        <v>0</v>
      </c>
      <c r="BZ142" s="106"/>
      <c r="CA142" s="106" t="s">
        <v>399</v>
      </c>
      <c r="CB142" s="106">
        <v>0</v>
      </c>
      <c r="CC142" s="106">
        <v>8</v>
      </c>
      <c r="CD142" s="131">
        <v>0</v>
      </c>
      <c r="CE142" s="131">
        <v>0</v>
      </c>
      <c r="CF142" s="131">
        <v>0</v>
      </c>
      <c r="CG142" s="131">
        <v>324.39999999999998</v>
      </c>
      <c r="CH142" s="131">
        <v>0</v>
      </c>
    </row>
    <row r="143" spans="1:86" s="137" customFormat="1" ht="74.25" customHeight="1" x14ac:dyDescent="0.5">
      <c r="A143" s="335" t="s">
        <v>121</v>
      </c>
      <c r="B143" s="335"/>
      <c r="C143" s="135">
        <f t="shared" si="106"/>
        <v>475</v>
      </c>
      <c r="D143" s="135">
        <v>111070</v>
      </c>
      <c r="E143" s="135">
        <f>SUM(E144:E158)</f>
        <v>56752</v>
      </c>
      <c r="F143" s="135">
        <f t="shared" si="107"/>
        <v>46593</v>
      </c>
      <c r="G143" s="135">
        <f t="shared" si="88"/>
        <v>4381</v>
      </c>
      <c r="H143" s="141">
        <f t="shared" ref="H143:I143" si="113">SUM(H144:H158)</f>
        <v>3148</v>
      </c>
      <c r="I143" s="141">
        <f t="shared" si="113"/>
        <v>412</v>
      </c>
      <c r="J143" s="135">
        <f t="shared" ref="J143:Y143" si="114">SUM(J144:J158)</f>
        <v>821</v>
      </c>
      <c r="K143" s="135">
        <f t="shared" si="114"/>
        <v>139</v>
      </c>
      <c r="L143" s="135">
        <f t="shared" si="114"/>
        <v>564.70000000000005</v>
      </c>
      <c r="M143" s="141">
        <f t="shared" ref="M143:O143" si="115">SUM(M144:M158)</f>
        <v>3127</v>
      </c>
      <c r="N143" s="141">
        <f t="shared" si="115"/>
        <v>424</v>
      </c>
      <c r="O143" s="141">
        <f t="shared" si="115"/>
        <v>2195</v>
      </c>
      <c r="P143" s="135">
        <f t="shared" si="114"/>
        <v>2102</v>
      </c>
      <c r="Q143" s="135">
        <f t="shared" si="114"/>
        <v>839</v>
      </c>
      <c r="R143" s="136">
        <f t="shared" ref="R143:S143" si="116">SUM(R144:R158)</f>
        <v>2940</v>
      </c>
      <c r="S143" s="136">
        <f t="shared" si="116"/>
        <v>94264</v>
      </c>
      <c r="T143" s="141">
        <f t="shared" ref="T143" si="117">SUM(T144:T158)</f>
        <v>2718</v>
      </c>
      <c r="U143" s="136">
        <f t="shared" ref="U143:V143" si="118">SUM(U144:U158)</f>
        <v>33387</v>
      </c>
      <c r="V143" s="140">
        <f t="shared" si="118"/>
        <v>3432.55</v>
      </c>
      <c r="W143" s="136">
        <f t="shared" ref="W143" si="119">SUM(W144:W158)</f>
        <v>14</v>
      </c>
      <c r="X143" s="135">
        <f t="shared" si="114"/>
        <v>2</v>
      </c>
      <c r="Y143" s="135">
        <f t="shared" si="114"/>
        <v>9</v>
      </c>
      <c r="Z143" s="141">
        <f t="shared" ref="Z143:AA143" si="120">SUM(Z144:Z158)</f>
        <v>45</v>
      </c>
      <c r="AA143" s="141">
        <f t="shared" si="120"/>
        <v>8200</v>
      </c>
      <c r="AB143" s="113">
        <f>SUM(AB144:AB158)</f>
        <v>3876</v>
      </c>
      <c r="AC143" s="113">
        <f t="shared" ref="AC143:CH143" si="121">SUM(AC144:AC158)</f>
        <v>0</v>
      </c>
      <c r="AD143" s="113">
        <f t="shared" si="121"/>
        <v>233</v>
      </c>
      <c r="AE143" s="113">
        <f t="shared" si="121"/>
        <v>1</v>
      </c>
      <c r="AF143" s="113">
        <f t="shared" si="121"/>
        <v>241</v>
      </c>
      <c r="AG143" s="113">
        <f t="shared" si="121"/>
        <v>0</v>
      </c>
      <c r="AH143" s="113">
        <f t="shared" si="121"/>
        <v>0</v>
      </c>
      <c r="AI143" s="135">
        <f t="shared" si="89"/>
        <v>15970</v>
      </c>
      <c r="AJ143" s="135">
        <f t="shared" si="108"/>
        <v>11989</v>
      </c>
      <c r="AK143" s="135">
        <f t="shared" si="109"/>
        <v>2177</v>
      </c>
      <c r="AL143" s="135">
        <f t="shared" si="110"/>
        <v>1260</v>
      </c>
      <c r="AM143" s="113">
        <f t="shared" si="121"/>
        <v>0</v>
      </c>
      <c r="AN143" s="113">
        <f t="shared" si="121"/>
        <v>1470</v>
      </c>
      <c r="AO143" s="113">
        <f t="shared" si="121"/>
        <v>811</v>
      </c>
      <c r="AP143" s="113">
        <f t="shared" si="121"/>
        <v>13</v>
      </c>
      <c r="AQ143" s="113">
        <f t="shared" si="121"/>
        <v>159</v>
      </c>
      <c r="AR143" s="113">
        <f t="shared" si="121"/>
        <v>120</v>
      </c>
      <c r="AS143" s="113">
        <f t="shared" si="121"/>
        <v>0</v>
      </c>
      <c r="AT143" s="113">
        <f t="shared" si="121"/>
        <v>548</v>
      </c>
      <c r="AU143" s="113">
        <f t="shared" si="121"/>
        <v>329</v>
      </c>
      <c r="AV143" s="113">
        <f t="shared" si="121"/>
        <v>0</v>
      </c>
      <c r="AW143" s="113">
        <f t="shared" si="121"/>
        <v>9</v>
      </c>
      <c r="AX143" s="113">
        <f t="shared" si="121"/>
        <v>3</v>
      </c>
      <c r="AY143" s="113">
        <f t="shared" si="121"/>
        <v>0</v>
      </c>
      <c r="AZ143" s="113">
        <f t="shared" si="121"/>
        <v>2.2000000000000002</v>
      </c>
      <c r="BA143" s="113">
        <f t="shared" si="121"/>
        <v>0</v>
      </c>
      <c r="BB143" s="113">
        <f t="shared" si="121"/>
        <v>2682</v>
      </c>
      <c r="BC143" s="113">
        <f t="shared" si="121"/>
        <v>1718</v>
      </c>
      <c r="BD143" s="113">
        <f t="shared" si="121"/>
        <v>0</v>
      </c>
      <c r="BE143" s="113">
        <f t="shared" si="121"/>
        <v>42</v>
      </c>
      <c r="BF143" s="113">
        <f t="shared" si="121"/>
        <v>0</v>
      </c>
      <c r="BG143" s="135">
        <f t="shared" si="111"/>
        <v>1758</v>
      </c>
      <c r="BH143" s="135">
        <f t="shared" si="112"/>
        <v>1550</v>
      </c>
      <c r="BI143" s="113">
        <f t="shared" si="121"/>
        <v>20</v>
      </c>
      <c r="BJ143" s="113">
        <f t="shared" si="121"/>
        <v>886</v>
      </c>
      <c r="BK143" s="113">
        <f t="shared" si="121"/>
        <v>886</v>
      </c>
      <c r="BL143" s="113">
        <f t="shared" si="121"/>
        <v>0</v>
      </c>
      <c r="BM143" s="113">
        <f t="shared" si="121"/>
        <v>872</v>
      </c>
      <c r="BN143" s="113">
        <f t="shared" si="121"/>
        <v>664</v>
      </c>
      <c r="BO143" s="113">
        <f t="shared" si="121"/>
        <v>0</v>
      </c>
      <c r="BP143" s="113">
        <f t="shared" si="121"/>
        <v>1542</v>
      </c>
      <c r="BQ143" s="113">
        <f t="shared" si="121"/>
        <v>1542</v>
      </c>
      <c r="BR143" s="113">
        <f t="shared" si="121"/>
        <v>55</v>
      </c>
      <c r="BS143" s="113">
        <f t="shared" si="121"/>
        <v>1126</v>
      </c>
      <c r="BT143" s="113">
        <f t="shared" si="121"/>
        <v>387</v>
      </c>
      <c r="BU143" s="113">
        <f t="shared" si="121"/>
        <v>1294.9999999999998</v>
      </c>
      <c r="BV143" s="113">
        <f t="shared" si="121"/>
        <v>26541.216</v>
      </c>
      <c r="BW143" s="113">
        <f t="shared" si="121"/>
        <v>109</v>
      </c>
      <c r="BX143" s="113">
        <f t="shared" si="121"/>
        <v>8811</v>
      </c>
      <c r="BY143" s="113">
        <f t="shared" si="121"/>
        <v>5529</v>
      </c>
      <c r="BZ143" s="113">
        <f t="shared" si="121"/>
        <v>25.3</v>
      </c>
      <c r="CA143" s="113">
        <f t="shared" si="121"/>
        <v>2475.7999999999997</v>
      </c>
      <c r="CB143" s="113">
        <f t="shared" si="121"/>
        <v>0</v>
      </c>
      <c r="CC143" s="113">
        <f t="shared" si="121"/>
        <v>11</v>
      </c>
      <c r="CD143" s="113">
        <f t="shared" si="121"/>
        <v>0</v>
      </c>
      <c r="CE143" s="113">
        <f t="shared" si="121"/>
        <v>0</v>
      </c>
      <c r="CF143" s="113">
        <f t="shared" si="121"/>
        <v>0</v>
      </c>
      <c r="CG143" s="113">
        <f t="shared" si="121"/>
        <v>8200</v>
      </c>
      <c r="CH143" s="113">
        <f t="shared" si="121"/>
        <v>229</v>
      </c>
    </row>
    <row r="144" spans="1:86" s="90" customFormat="1" ht="74.25" customHeight="1" x14ac:dyDescent="0.5">
      <c r="A144" s="112">
        <v>1</v>
      </c>
      <c r="B144" s="111" t="s">
        <v>321</v>
      </c>
      <c r="C144" s="114">
        <f t="shared" si="106"/>
        <v>22</v>
      </c>
      <c r="D144" s="105">
        <v>3614</v>
      </c>
      <c r="E144" s="105">
        <v>3614</v>
      </c>
      <c r="F144" s="114">
        <f t="shared" si="107"/>
        <v>937</v>
      </c>
      <c r="G144" s="114">
        <f t="shared" si="88"/>
        <v>177</v>
      </c>
      <c r="H144" s="105">
        <v>130</v>
      </c>
      <c r="I144" s="105">
        <v>25</v>
      </c>
      <c r="J144" s="105">
        <v>22</v>
      </c>
      <c r="K144" s="105">
        <v>5</v>
      </c>
      <c r="L144" s="105">
        <v>19</v>
      </c>
      <c r="M144" s="105">
        <v>468</v>
      </c>
      <c r="N144" s="105">
        <v>21</v>
      </c>
      <c r="O144" s="105">
        <v>81</v>
      </c>
      <c r="P144" s="105">
        <v>110</v>
      </c>
      <c r="Q144" s="105">
        <v>35</v>
      </c>
      <c r="R144" s="105">
        <v>25</v>
      </c>
      <c r="S144" s="105">
        <v>375</v>
      </c>
      <c r="T144" s="105">
        <v>308</v>
      </c>
      <c r="U144" s="105">
        <v>160</v>
      </c>
      <c r="V144" s="105">
        <v>37</v>
      </c>
      <c r="W144" s="105">
        <v>0</v>
      </c>
      <c r="X144" s="105"/>
      <c r="Y144" s="105"/>
      <c r="Z144" s="105">
        <v>0</v>
      </c>
      <c r="AA144" s="105">
        <v>432</v>
      </c>
      <c r="AB144" s="105">
        <v>136</v>
      </c>
      <c r="AC144" s="102">
        <v>0</v>
      </c>
      <c r="AD144" s="102">
        <v>9</v>
      </c>
      <c r="AE144" s="102">
        <v>0</v>
      </c>
      <c r="AF144" s="102">
        <v>13</v>
      </c>
      <c r="AG144" s="102">
        <v>0</v>
      </c>
      <c r="AH144" s="101"/>
      <c r="AI144" s="135">
        <f t="shared" si="89"/>
        <v>946</v>
      </c>
      <c r="AJ144" s="135">
        <f t="shared" si="108"/>
        <v>521</v>
      </c>
      <c r="AK144" s="135">
        <f t="shared" si="109"/>
        <v>118</v>
      </c>
      <c r="AL144" s="135">
        <f t="shared" si="110"/>
        <v>71</v>
      </c>
      <c r="AM144" s="100">
        <v>0</v>
      </c>
      <c r="AN144" s="100">
        <v>57</v>
      </c>
      <c r="AO144" s="100">
        <v>31</v>
      </c>
      <c r="AP144" s="106">
        <v>10</v>
      </c>
      <c r="AQ144" s="106">
        <v>10</v>
      </c>
      <c r="AR144" s="106">
        <v>5</v>
      </c>
      <c r="AS144" s="106">
        <v>0</v>
      </c>
      <c r="AT144" s="106">
        <v>51</v>
      </c>
      <c r="AU144" s="106">
        <v>35</v>
      </c>
      <c r="AV144" s="106">
        <v>0</v>
      </c>
      <c r="AW144" s="106">
        <v>0</v>
      </c>
      <c r="AX144" s="106">
        <v>0</v>
      </c>
      <c r="AY144" s="106">
        <v>0</v>
      </c>
      <c r="AZ144" s="106">
        <v>0</v>
      </c>
      <c r="BA144" s="106"/>
      <c r="BB144" s="106">
        <v>468</v>
      </c>
      <c r="BC144" s="106">
        <v>235</v>
      </c>
      <c r="BD144" s="106">
        <v>0</v>
      </c>
      <c r="BE144" s="106">
        <v>1</v>
      </c>
      <c r="BF144" s="106">
        <v>0</v>
      </c>
      <c r="BG144" s="135">
        <f t="shared" si="111"/>
        <v>65</v>
      </c>
      <c r="BH144" s="135">
        <f t="shared" si="112"/>
        <v>60</v>
      </c>
      <c r="BI144" s="106">
        <v>1</v>
      </c>
      <c r="BJ144" s="106">
        <v>30</v>
      </c>
      <c r="BK144" s="106">
        <v>30</v>
      </c>
      <c r="BL144" s="106">
        <v>0</v>
      </c>
      <c r="BM144" s="106">
        <v>35</v>
      </c>
      <c r="BN144" s="106">
        <v>30</v>
      </c>
      <c r="BO144" s="106">
        <v>0</v>
      </c>
      <c r="BP144" s="106">
        <v>126</v>
      </c>
      <c r="BQ144" s="106">
        <v>126</v>
      </c>
      <c r="BR144" s="106">
        <v>9</v>
      </c>
      <c r="BS144" s="106">
        <v>55</v>
      </c>
      <c r="BT144" s="106">
        <v>8</v>
      </c>
      <c r="BU144" s="106">
        <v>212</v>
      </c>
      <c r="BV144" s="106">
        <v>1261.5</v>
      </c>
      <c r="BW144" s="106">
        <v>0</v>
      </c>
      <c r="BX144" s="106">
        <v>231</v>
      </c>
      <c r="BY144" s="106">
        <v>21</v>
      </c>
      <c r="BZ144" s="106">
        <v>0</v>
      </c>
      <c r="CA144" s="106">
        <v>55.1</v>
      </c>
      <c r="CB144" s="106">
        <v>0</v>
      </c>
      <c r="CC144" s="106">
        <v>0</v>
      </c>
      <c r="CD144" s="131">
        <v>0</v>
      </c>
      <c r="CE144" s="131">
        <v>0</v>
      </c>
      <c r="CF144" s="131">
        <v>0</v>
      </c>
      <c r="CG144" s="131">
        <v>432</v>
      </c>
      <c r="CH144" s="131">
        <v>0</v>
      </c>
    </row>
    <row r="145" spans="1:86" s="90" customFormat="1" ht="74.25" customHeight="1" x14ac:dyDescent="0.5">
      <c r="A145" s="112">
        <v>2</v>
      </c>
      <c r="B145" s="111" t="s">
        <v>322</v>
      </c>
      <c r="C145" s="114">
        <f t="shared" si="106"/>
        <v>37</v>
      </c>
      <c r="D145" s="105">
        <v>2076</v>
      </c>
      <c r="E145" s="105">
        <v>2076</v>
      </c>
      <c r="F145" s="114">
        <f t="shared" si="107"/>
        <v>526</v>
      </c>
      <c r="G145" s="114">
        <f t="shared" si="88"/>
        <v>111</v>
      </c>
      <c r="H145" s="105">
        <v>65</v>
      </c>
      <c r="I145" s="105">
        <v>9</v>
      </c>
      <c r="J145" s="105">
        <v>37</v>
      </c>
      <c r="K145" s="105">
        <v>5</v>
      </c>
      <c r="L145" s="105">
        <v>36.700000000000003</v>
      </c>
      <c r="M145" s="105">
        <v>151</v>
      </c>
      <c r="N145" s="105">
        <v>19</v>
      </c>
      <c r="O145" s="105">
        <v>25</v>
      </c>
      <c r="P145" s="105">
        <v>45</v>
      </c>
      <c r="Q145" s="105">
        <v>10</v>
      </c>
      <c r="R145" s="105">
        <v>15</v>
      </c>
      <c r="S145" s="105">
        <v>276</v>
      </c>
      <c r="T145" s="105">
        <v>100</v>
      </c>
      <c r="U145" s="105">
        <v>200</v>
      </c>
      <c r="V145" s="105">
        <v>55</v>
      </c>
      <c r="W145" s="105">
        <v>1</v>
      </c>
      <c r="X145" s="105">
        <v>0</v>
      </c>
      <c r="Y145" s="105">
        <v>0</v>
      </c>
      <c r="Z145" s="105">
        <v>0</v>
      </c>
      <c r="AA145" s="105">
        <v>463</v>
      </c>
      <c r="AB145" s="105">
        <v>26</v>
      </c>
      <c r="AC145" s="102"/>
      <c r="AD145" s="102">
        <v>20</v>
      </c>
      <c r="AE145" s="102">
        <v>0</v>
      </c>
      <c r="AF145" s="102">
        <v>17</v>
      </c>
      <c r="AG145" s="102">
        <v>0</v>
      </c>
      <c r="AH145" s="101"/>
      <c r="AI145" s="135">
        <f t="shared" si="89"/>
        <v>451</v>
      </c>
      <c r="AJ145" s="135">
        <f t="shared" si="108"/>
        <v>418</v>
      </c>
      <c r="AK145" s="135">
        <f t="shared" si="109"/>
        <v>57</v>
      </c>
      <c r="AL145" s="135">
        <f t="shared" si="110"/>
        <v>33</v>
      </c>
      <c r="AM145" s="100">
        <v>0</v>
      </c>
      <c r="AN145" s="100">
        <v>39</v>
      </c>
      <c r="AO145" s="100">
        <v>23</v>
      </c>
      <c r="AP145" s="106">
        <v>3</v>
      </c>
      <c r="AQ145" s="106">
        <v>3</v>
      </c>
      <c r="AR145" s="106">
        <v>2</v>
      </c>
      <c r="AS145" s="106">
        <v>0</v>
      </c>
      <c r="AT145" s="106">
        <v>15</v>
      </c>
      <c r="AU145" s="106">
        <v>8</v>
      </c>
      <c r="AV145" s="106">
        <v>0</v>
      </c>
      <c r="AW145" s="106">
        <v>0</v>
      </c>
      <c r="AX145" s="106">
        <v>0</v>
      </c>
      <c r="AY145" s="106">
        <v>0</v>
      </c>
      <c r="AZ145" s="106">
        <v>0</v>
      </c>
      <c r="BA145" s="106">
        <v>0</v>
      </c>
      <c r="BB145" s="106">
        <v>136</v>
      </c>
      <c r="BC145" s="106">
        <v>88</v>
      </c>
      <c r="BD145" s="106">
        <v>0</v>
      </c>
      <c r="BE145" s="106">
        <v>1</v>
      </c>
      <c r="BF145" s="106">
        <v>0</v>
      </c>
      <c r="BG145" s="135">
        <f t="shared" si="111"/>
        <v>20</v>
      </c>
      <c r="BH145" s="135">
        <f t="shared" si="112"/>
        <v>20</v>
      </c>
      <c r="BI145" s="106">
        <v>0</v>
      </c>
      <c r="BJ145" s="106">
        <v>10</v>
      </c>
      <c r="BK145" s="106">
        <v>10</v>
      </c>
      <c r="BL145" s="106">
        <v>0</v>
      </c>
      <c r="BM145" s="106">
        <v>10</v>
      </c>
      <c r="BN145" s="106">
        <v>10</v>
      </c>
      <c r="BO145" s="106">
        <v>0</v>
      </c>
      <c r="BP145" s="106">
        <v>29</v>
      </c>
      <c r="BQ145" s="106">
        <v>29</v>
      </c>
      <c r="BR145" s="106">
        <v>2</v>
      </c>
      <c r="BS145" s="106">
        <v>31</v>
      </c>
      <c r="BT145" s="106">
        <v>14</v>
      </c>
      <c r="BU145" s="106">
        <v>58</v>
      </c>
      <c r="BV145" s="106">
        <v>642</v>
      </c>
      <c r="BW145" s="106">
        <v>0</v>
      </c>
      <c r="BX145" s="106">
        <v>234</v>
      </c>
      <c r="BY145" s="106">
        <v>234</v>
      </c>
      <c r="BZ145" s="106">
        <v>0</v>
      </c>
      <c r="CA145" s="106">
        <v>43.7</v>
      </c>
      <c r="CB145" s="106">
        <v>0</v>
      </c>
      <c r="CC145" s="106">
        <v>0</v>
      </c>
      <c r="CD145" s="131">
        <v>0</v>
      </c>
      <c r="CE145" s="131">
        <v>0</v>
      </c>
      <c r="CF145" s="131">
        <v>0</v>
      </c>
      <c r="CG145" s="131">
        <v>463</v>
      </c>
      <c r="CH145" s="131">
        <v>9</v>
      </c>
    </row>
    <row r="146" spans="1:86" s="90" customFormat="1" ht="74.25" customHeight="1" x14ac:dyDescent="0.5">
      <c r="A146" s="112">
        <v>3</v>
      </c>
      <c r="B146" s="111" t="s">
        <v>323</v>
      </c>
      <c r="C146" s="114">
        <f t="shared" si="106"/>
        <v>34</v>
      </c>
      <c r="D146" s="105">
        <v>2780</v>
      </c>
      <c r="E146" s="105">
        <v>2780</v>
      </c>
      <c r="F146" s="114">
        <f t="shared" si="107"/>
        <v>839</v>
      </c>
      <c r="G146" s="114">
        <f t="shared" si="88"/>
        <v>210</v>
      </c>
      <c r="H146" s="105">
        <v>132</v>
      </c>
      <c r="I146" s="105">
        <v>21</v>
      </c>
      <c r="J146" s="105">
        <v>57</v>
      </c>
      <c r="K146" s="105">
        <v>7</v>
      </c>
      <c r="L146" s="105">
        <v>24</v>
      </c>
      <c r="M146" s="105">
        <v>205</v>
      </c>
      <c r="N146" s="105">
        <v>27</v>
      </c>
      <c r="O146" s="105">
        <v>117</v>
      </c>
      <c r="P146" s="105">
        <v>185</v>
      </c>
      <c r="Q146" s="105">
        <v>36</v>
      </c>
      <c r="R146" s="105">
        <v>198</v>
      </c>
      <c r="S146" s="105">
        <v>3960</v>
      </c>
      <c r="T146" s="105">
        <v>111</v>
      </c>
      <c r="U146" s="105">
        <v>75</v>
      </c>
      <c r="V146" s="105">
        <v>18.600000000000001</v>
      </c>
      <c r="W146" s="105">
        <v>1</v>
      </c>
      <c r="X146" s="105">
        <v>0</v>
      </c>
      <c r="Y146" s="105">
        <v>0</v>
      </c>
      <c r="Z146" s="105">
        <v>0</v>
      </c>
      <c r="AA146" s="105">
        <v>588</v>
      </c>
      <c r="AB146" s="105">
        <v>157</v>
      </c>
      <c r="AC146" s="102">
        <v>0</v>
      </c>
      <c r="AD146" s="102">
        <v>19</v>
      </c>
      <c r="AE146" s="102">
        <v>0</v>
      </c>
      <c r="AF146" s="102">
        <v>15</v>
      </c>
      <c r="AG146" s="102">
        <v>0</v>
      </c>
      <c r="AH146" s="101"/>
      <c r="AI146" s="135">
        <f t="shared" si="89"/>
        <v>393</v>
      </c>
      <c r="AJ146" s="135">
        <f t="shared" si="108"/>
        <v>386</v>
      </c>
      <c r="AK146" s="135">
        <f t="shared" si="109"/>
        <v>88</v>
      </c>
      <c r="AL146" s="135">
        <f t="shared" si="110"/>
        <v>40</v>
      </c>
      <c r="AM146" s="100">
        <v>0</v>
      </c>
      <c r="AN146" s="100">
        <v>69</v>
      </c>
      <c r="AO146" s="100">
        <v>28</v>
      </c>
      <c r="AP146" s="106">
        <v>0</v>
      </c>
      <c r="AQ146" s="106">
        <v>0</v>
      </c>
      <c r="AR146" s="106">
        <v>0</v>
      </c>
      <c r="AS146" s="106">
        <v>0</v>
      </c>
      <c r="AT146" s="106">
        <v>19</v>
      </c>
      <c r="AU146" s="106">
        <v>12</v>
      </c>
      <c r="AV146" s="106">
        <v>0</v>
      </c>
      <c r="AW146" s="106">
        <v>0</v>
      </c>
      <c r="AX146" s="106">
        <v>0</v>
      </c>
      <c r="AY146" s="106">
        <v>0</v>
      </c>
      <c r="AZ146" s="106">
        <v>0</v>
      </c>
      <c r="BA146" s="106">
        <v>0</v>
      </c>
      <c r="BB146" s="106">
        <v>140</v>
      </c>
      <c r="BC146" s="106">
        <v>116</v>
      </c>
      <c r="BD146" s="106">
        <v>0</v>
      </c>
      <c r="BE146" s="106">
        <v>5</v>
      </c>
      <c r="BF146" s="106">
        <v>0</v>
      </c>
      <c r="BG146" s="135">
        <f t="shared" si="111"/>
        <v>57</v>
      </c>
      <c r="BH146" s="135">
        <f t="shared" si="112"/>
        <v>48</v>
      </c>
      <c r="BI146" s="106">
        <v>0</v>
      </c>
      <c r="BJ146" s="106">
        <v>15</v>
      </c>
      <c r="BK146" s="106">
        <v>15</v>
      </c>
      <c r="BL146" s="106"/>
      <c r="BM146" s="106">
        <v>42</v>
      </c>
      <c r="BN146" s="106">
        <v>33</v>
      </c>
      <c r="BO146" s="106">
        <v>0</v>
      </c>
      <c r="BP146" s="106">
        <v>111</v>
      </c>
      <c r="BQ146" s="106">
        <v>111</v>
      </c>
      <c r="BR146" s="106">
        <v>0</v>
      </c>
      <c r="BS146" s="106">
        <v>31</v>
      </c>
      <c r="BT146" s="106">
        <v>22</v>
      </c>
      <c r="BU146" s="106">
        <v>0</v>
      </c>
      <c r="BV146" s="106">
        <v>754</v>
      </c>
      <c r="BW146" s="106">
        <v>0</v>
      </c>
      <c r="BX146" s="106">
        <v>49</v>
      </c>
      <c r="BY146" s="106">
        <v>49</v>
      </c>
      <c r="BZ146" s="106">
        <v>0</v>
      </c>
      <c r="CA146" s="106">
        <v>19.8</v>
      </c>
      <c r="CB146" s="106">
        <v>0</v>
      </c>
      <c r="CC146" s="106">
        <v>1</v>
      </c>
      <c r="CD146" s="131">
        <v>0</v>
      </c>
      <c r="CE146" s="131">
        <v>0</v>
      </c>
      <c r="CF146" s="131">
        <v>0</v>
      </c>
      <c r="CG146" s="131">
        <v>588</v>
      </c>
      <c r="CH146" s="131">
        <v>1</v>
      </c>
    </row>
    <row r="147" spans="1:86" s="90" customFormat="1" ht="74.25" customHeight="1" x14ac:dyDescent="0.5">
      <c r="A147" s="112">
        <v>4</v>
      </c>
      <c r="B147" s="111" t="s">
        <v>324</v>
      </c>
      <c r="C147" s="114">
        <f t="shared" si="106"/>
        <v>31</v>
      </c>
      <c r="D147" s="105">
        <v>8790</v>
      </c>
      <c r="E147" s="105">
        <v>8790</v>
      </c>
      <c r="F147" s="114">
        <f t="shared" si="107"/>
        <v>29463</v>
      </c>
      <c r="G147" s="114">
        <f t="shared" si="88"/>
        <v>625</v>
      </c>
      <c r="H147" s="105">
        <v>455</v>
      </c>
      <c r="I147" s="105">
        <v>48</v>
      </c>
      <c r="J147" s="105">
        <v>122</v>
      </c>
      <c r="K147" s="105">
        <v>21</v>
      </c>
      <c r="L147" s="105">
        <v>65</v>
      </c>
      <c r="M147" s="105">
        <v>326</v>
      </c>
      <c r="N147" s="105">
        <v>46</v>
      </c>
      <c r="O147" s="105">
        <v>159</v>
      </c>
      <c r="P147" s="105">
        <v>145</v>
      </c>
      <c r="Q147" s="105">
        <v>39</v>
      </c>
      <c r="R147" s="105">
        <v>286</v>
      </c>
      <c r="S147" s="105">
        <v>28500</v>
      </c>
      <c r="T147" s="105">
        <v>418</v>
      </c>
      <c r="U147" s="105">
        <v>28000</v>
      </c>
      <c r="V147" s="105">
        <v>1400</v>
      </c>
      <c r="W147" s="105">
        <v>0</v>
      </c>
      <c r="X147" s="105">
        <v>1</v>
      </c>
      <c r="Y147" s="105">
        <v>3</v>
      </c>
      <c r="Z147" s="105">
        <v>0</v>
      </c>
      <c r="AA147" s="105">
        <v>700</v>
      </c>
      <c r="AB147" s="105">
        <v>164</v>
      </c>
      <c r="AC147" s="102">
        <v>0</v>
      </c>
      <c r="AD147" s="102">
        <v>13</v>
      </c>
      <c r="AE147" s="102">
        <v>0</v>
      </c>
      <c r="AF147" s="102">
        <v>18</v>
      </c>
      <c r="AG147" s="102">
        <v>0</v>
      </c>
      <c r="AH147" s="101"/>
      <c r="AI147" s="135">
        <f t="shared" si="89"/>
        <v>1531</v>
      </c>
      <c r="AJ147" s="135">
        <f t="shared" si="108"/>
        <v>1518</v>
      </c>
      <c r="AK147" s="135">
        <f t="shared" si="109"/>
        <v>229</v>
      </c>
      <c r="AL147" s="135">
        <f t="shared" si="110"/>
        <v>87</v>
      </c>
      <c r="AM147" s="100">
        <v>0</v>
      </c>
      <c r="AN147" s="100">
        <v>182</v>
      </c>
      <c r="AO147" s="100">
        <v>55</v>
      </c>
      <c r="AP147" s="106">
        <v>0</v>
      </c>
      <c r="AQ147" s="106">
        <v>7</v>
      </c>
      <c r="AR147" s="106">
        <v>2</v>
      </c>
      <c r="AS147" s="106">
        <v>0</v>
      </c>
      <c r="AT147" s="106">
        <v>40</v>
      </c>
      <c r="AU147" s="106">
        <v>30</v>
      </c>
      <c r="AV147" s="106">
        <v>0</v>
      </c>
      <c r="AW147" s="106">
        <v>0</v>
      </c>
      <c r="AX147" s="106">
        <v>0</v>
      </c>
      <c r="AY147" s="106">
        <v>0</v>
      </c>
      <c r="AZ147" s="106">
        <v>0</v>
      </c>
      <c r="BA147" s="106">
        <v>0</v>
      </c>
      <c r="BB147" s="106">
        <v>176</v>
      </c>
      <c r="BC147" s="106">
        <v>155</v>
      </c>
      <c r="BD147" s="106">
        <v>0</v>
      </c>
      <c r="BE147" s="106">
        <v>6</v>
      </c>
      <c r="BF147" s="106">
        <v>0</v>
      </c>
      <c r="BG147" s="135">
        <f t="shared" si="111"/>
        <v>154</v>
      </c>
      <c r="BH147" s="135">
        <f t="shared" si="112"/>
        <v>147</v>
      </c>
      <c r="BI147" s="106">
        <v>0</v>
      </c>
      <c r="BJ147" s="106">
        <v>115</v>
      </c>
      <c r="BK147" s="106">
        <v>115</v>
      </c>
      <c r="BL147" s="106">
        <v>0</v>
      </c>
      <c r="BM147" s="106">
        <v>39</v>
      </c>
      <c r="BN147" s="106">
        <v>32</v>
      </c>
      <c r="BO147" s="106">
        <v>0</v>
      </c>
      <c r="BP147" s="106">
        <v>207</v>
      </c>
      <c r="BQ147" s="106">
        <v>207</v>
      </c>
      <c r="BR147" s="106">
        <v>8</v>
      </c>
      <c r="BS147" s="106">
        <v>94</v>
      </c>
      <c r="BT147" s="106">
        <v>28</v>
      </c>
      <c r="BU147" s="106">
        <v>189.29999999999973</v>
      </c>
      <c r="BV147" s="106">
        <v>2246.85</v>
      </c>
      <c r="BW147" s="106">
        <v>0</v>
      </c>
      <c r="BX147" s="106">
        <v>894</v>
      </c>
      <c r="BY147" s="106">
        <v>894</v>
      </c>
      <c r="BZ147" s="106">
        <v>0</v>
      </c>
      <c r="CA147" s="106">
        <v>178.8</v>
      </c>
      <c r="CB147" s="106">
        <v>0</v>
      </c>
      <c r="CC147" s="106">
        <v>1</v>
      </c>
      <c r="CD147" s="131">
        <v>0</v>
      </c>
      <c r="CE147" s="131">
        <v>0</v>
      </c>
      <c r="CF147" s="131">
        <v>0</v>
      </c>
      <c r="CG147" s="131">
        <v>700</v>
      </c>
      <c r="CH147" s="131">
        <v>0</v>
      </c>
    </row>
    <row r="148" spans="1:86" s="91" customFormat="1" ht="74.25" customHeight="1" x14ac:dyDescent="0.5">
      <c r="A148" s="112">
        <v>5</v>
      </c>
      <c r="B148" s="111" t="s">
        <v>325</v>
      </c>
      <c r="C148" s="114">
        <f t="shared" si="106"/>
        <v>26</v>
      </c>
      <c r="D148" s="105">
        <v>4039</v>
      </c>
      <c r="E148" s="105">
        <v>4039</v>
      </c>
      <c r="F148" s="114">
        <f t="shared" si="107"/>
        <v>2037</v>
      </c>
      <c r="G148" s="114">
        <f t="shared" si="88"/>
        <v>265</v>
      </c>
      <c r="H148" s="105">
        <v>171</v>
      </c>
      <c r="I148" s="105">
        <v>22</v>
      </c>
      <c r="J148" s="105">
        <v>72</v>
      </c>
      <c r="K148" s="105">
        <v>12</v>
      </c>
      <c r="L148" s="105">
        <v>36</v>
      </c>
      <c r="M148" s="105">
        <v>330</v>
      </c>
      <c r="N148" s="105">
        <v>25</v>
      </c>
      <c r="O148" s="105">
        <v>103</v>
      </c>
      <c r="P148" s="105">
        <v>112</v>
      </c>
      <c r="Q148" s="105">
        <v>51</v>
      </c>
      <c r="R148" s="105">
        <v>145</v>
      </c>
      <c r="S148" s="105">
        <v>4785</v>
      </c>
      <c r="T148" s="105">
        <v>150</v>
      </c>
      <c r="U148" s="105">
        <v>1157</v>
      </c>
      <c r="V148" s="105">
        <v>289.25</v>
      </c>
      <c r="W148" s="105">
        <v>0</v>
      </c>
      <c r="X148" s="105"/>
      <c r="Y148" s="105"/>
      <c r="Z148" s="105">
        <v>0</v>
      </c>
      <c r="AA148" s="105">
        <v>895</v>
      </c>
      <c r="AB148" s="105">
        <v>220</v>
      </c>
      <c r="AC148" s="102">
        <v>0</v>
      </c>
      <c r="AD148" s="102">
        <v>9</v>
      </c>
      <c r="AE148" s="102">
        <v>0</v>
      </c>
      <c r="AF148" s="102">
        <v>17</v>
      </c>
      <c r="AG148" s="102">
        <v>0</v>
      </c>
      <c r="AH148" s="101"/>
      <c r="AI148" s="135">
        <f t="shared" si="89"/>
        <v>1861</v>
      </c>
      <c r="AJ148" s="135">
        <f t="shared" si="108"/>
        <v>1630</v>
      </c>
      <c r="AK148" s="135">
        <f t="shared" si="109"/>
        <v>100</v>
      </c>
      <c r="AL148" s="135">
        <f t="shared" si="110"/>
        <v>64</v>
      </c>
      <c r="AM148" s="100">
        <v>0</v>
      </c>
      <c r="AN148" s="100">
        <v>68</v>
      </c>
      <c r="AO148" s="100">
        <v>45</v>
      </c>
      <c r="AP148" s="106">
        <v>0</v>
      </c>
      <c r="AQ148" s="106">
        <v>5</v>
      </c>
      <c r="AR148" s="106">
        <v>3</v>
      </c>
      <c r="AS148" s="106">
        <v>0</v>
      </c>
      <c r="AT148" s="106">
        <v>27</v>
      </c>
      <c r="AU148" s="106">
        <v>16</v>
      </c>
      <c r="AV148" s="106">
        <v>0</v>
      </c>
      <c r="AW148" s="106">
        <v>0</v>
      </c>
      <c r="AX148" s="106">
        <v>0</v>
      </c>
      <c r="AY148" s="106">
        <v>0</v>
      </c>
      <c r="AZ148" s="106">
        <v>0</v>
      </c>
      <c r="BA148" s="106">
        <v>0</v>
      </c>
      <c r="BB148" s="106">
        <v>315</v>
      </c>
      <c r="BC148" s="106">
        <v>185</v>
      </c>
      <c r="BD148" s="106">
        <v>0</v>
      </c>
      <c r="BE148" s="106">
        <v>0</v>
      </c>
      <c r="BF148" s="106">
        <v>0</v>
      </c>
      <c r="BG148" s="135">
        <f t="shared" si="111"/>
        <v>91</v>
      </c>
      <c r="BH148" s="135">
        <f t="shared" si="112"/>
        <v>88</v>
      </c>
      <c r="BI148" s="106">
        <v>0</v>
      </c>
      <c r="BJ148" s="106">
        <v>40</v>
      </c>
      <c r="BK148" s="106">
        <v>40</v>
      </c>
      <c r="BL148" s="106">
        <v>0</v>
      </c>
      <c r="BM148" s="106">
        <v>51</v>
      </c>
      <c r="BN148" s="106">
        <v>48</v>
      </c>
      <c r="BO148" s="106">
        <v>0</v>
      </c>
      <c r="BP148" s="106">
        <v>125</v>
      </c>
      <c r="BQ148" s="106">
        <v>125</v>
      </c>
      <c r="BR148" s="106">
        <v>3</v>
      </c>
      <c r="BS148" s="106">
        <v>79</v>
      </c>
      <c r="BT148" s="106">
        <v>55</v>
      </c>
      <c r="BU148" s="106">
        <v>41.799999999999955</v>
      </c>
      <c r="BV148" s="106">
        <v>1834.1999999999998</v>
      </c>
      <c r="BW148" s="106">
        <v>0</v>
      </c>
      <c r="BX148" s="106">
        <v>1251</v>
      </c>
      <c r="BY148" s="106">
        <v>1113</v>
      </c>
      <c r="BZ148" s="106">
        <v>0</v>
      </c>
      <c r="CA148" s="106">
        <v>312.8</v>
      </c>
      <c r="CB148" s="106">
        <v>0</v>
      </c>
      <c r="CC148" s="106">
        <v>0</v>
      </c>
      <c r="CD148" s="131">
        <v>0</v>
      </c>
      <c r="CE148" s="131">
        <v>0</v>
      </c>
      <c r="CF148" s="131">
        <v>0</v>
      </c>
      <c r="CG148" s="131">
        <v>895</v>
      </c>
      <c r="CH148" s="131">
        <v>0</v>
      </c>
    </row>
    <row r="149" spans="1:86" s="91" customFormat="1" ht="74.25" customHeight="1" x14ac:dyDescent="0.5">
      <c r="A149" s="112">
        <v>6</v>
      </c>
      <c r="B149" s="111" t="s">
        <v>326</v>
      </c>
      <c r="C149" s="114">
        <f t="shared" si="106"/>
        <v>39</v>
      </c>
      <c r="D149" s="105">
        <v>1897</v>
      </c>
      <c r="E149" s="105">
        <v>1897</v>
      </c>
      <c r="F149" s="114">
        <f t="shared" si="107"/>
        <v>867</v>
      </c>
      <c r="G149" s="114">
        <f t="shared" si="88"/>
        <v>228</v>
      </c>
      <c r="H149" s="105">
        <v>150</v>
      </c>
      <c r="I149" s="105">
        <v>15</v>
      </c>
      <c r="J149" s="105">
        <v>63</v>
      </c>
      <c r="K149" s="105">
        <v>13</v>
      </c>
      <c r="L149" s="105">
        <v>42</v>
      </c>
      <c r="M149" s="105">
        <v>80</v>
      </c>
      <c r="N149" s="105">
        <v>30</v>
      </c>
      <c r="O149" s="105">
        <v>116</v>
      </c>
      <c r="P149" s="105">
        <v>65</v>
      </c>
      <c r="Q149" s="105">
        <v>50</v>
      </c>
      <c r="R149" s="105">
        <v>100</v>
      </c>
      <c r="S149" s="105">
        <v>10366</v>
      </c>
      <c r="T149" s="105">
        <v>103</v>
      </c>
      <c r="U149" s="105">
        <v>300</v>
      </c>
      <c r="V149" s="105">
        <v>150</v>
      </c>
      <c r="W149" s="105">
        <v>0</v>
      </c>
      <c r="X149" s="105"/>
      <c r="Y149" s="105"/>
      <c r="Z149" s="105">
        <v>0</v>
      </c>
      <c r="AA149" s="105">
        <v>255</v>
      </c>
      <c r="AB149" s="105">
        <v>116</v>
      </c>
      <c r="AC149" s="102">
        <v>0</v>
      </c>
      <c r="AD149" s="102">
        <v>25</v>
      </c>
      <c r="AE149" s="102">
        <v>0</v>
      </c>
      <c r="AF149" s="102">
        <v>14</v>
      </c>
      <c r="AG149" s="102">
        <v>0</v>
      </c>
      <c r="AH149" s="101"/>
      <c r="AI149" s="135">
        <f t="shared" si="89"/>
        <v>451</v>
      </c>
      <c r="AJ149" s="135">
        <f t="shared" si="108"/>
        <v>399</v>
      </c>
      <c r="AK149" s="135">
        <f t="shared" si="109"/>
        <v>140</v>
      </c>
      <c r="AL149" s="135">
        <f t="shared" si="110"/>
        <v>102</v>
      </c>
      <c r="AM149" s="100">
        <v>0</v>
      </c>
      <c r="AN149" s="100">
        <v>55</v>
      </c>
      <c r="AO149" s="100">
        <v>35</v>
      </c>
      <c r="AP149" s="106">
        <v>0</v>
      </c>
      <c r="AQ149" s="106">
        <v>37</v>
      </c>
      <c r="AR149" s="106">
        <v>35</v>
      </c>
      <c r="AS149" s="106">
        <v>0</v>
      </c>
      <c r="AT149" s="106">
        <v>48</v>
      </c>
      <c r="AU149" s="106">
        <v>32</v>
      </c>
      <c r="AV149" s="106">
        <v>0</v>
      </c>
      <c r="AW149" s="106">
        <v>0</v>
      </c>
      <c r="AX149" s="106">
        <v>0</v>
      </c>
      <c r="AY149" s="106">
        <v>0</v>
      </c>
      <c r="AZ149" s="106">
        <v>0</v>
      </c>
      <c r="BA149" s="106"/>
      <c r="BB149" s="106">
        <v>70</v>
      </c>
      <c r="BC149" s="106">
        <v>36</v>
      </c>
      <c r="BD149" s="106">
        <v>0</v>
      </c>
      <c r="BE149" s="106">
        <v>0</v>
      </c>
      <c r="BF149" s="106">
        <v>0</v>
      </c>
      <c r="BG149" s="135">
        <f t="shared" si="111"/>
        <v>129</v>
      </c>
      <c r="BH149" s="135">
        <f t="shared" si="112"/>
        <v>111</v>
      </c>
      <c r="BI149" s="106">
        <v>0</v>
      </c>
      <c r="BJ149" s="106">
        <v>79</v>
      </c>
      <c r="BK149" s="106">
        <v>79</v>
      </c>
      <c r="BL149" s="106">
        <v>0</v>
      </c>
      <c r="BM149" s="106">
        <v>50</v>
      </c>
      <c r="BN149" s="106">
        <v>32</v>
      </c>
      <c r="BO149" s="106">
        <v>0</v>
      </c>
      <c r="BP149" s="106">
        <v>48</v>
      </c>
      <c r="BQ149" s="106">
        <v>48</v>
      </c>
      <c r="BR149" s="106">
        <v>5</v>
      </c>
      <c r="BS149" s="106">
        <v>92</v>
      </c>
      <c r="BT149" s="106">
        <v>27</v>
      </c>
      <c r="BU149" s="106">
        <v>141.5</v>
      </c>
      <c r="BV149" s="106">
        <v>2079.65</v>
      </c>
      <c r="BW149" s="106">
        <v>0</v>
      </c>
      <c r="BX149" s="106">
        <v>112</v>
      </c>
      <c r="BY149" s="106">
        <v>75</v>
      </c>
      <c r="BZ149" s="106">
        <v>0</v>
      </c>
      <c r="CA149" s="106">
        <v>56.2</v>
      </c>
      <c r="CB149" s="106">
        <v>0</v>
      </c>
      <c r="CC149" s="106">
        <v>0</v>
      </c>
      <c r="CD149" s="131">
        <v>0</v>
      </c>
      <c r="CE149" s="131">
        <v>0</v>
      </c>
      <c r="CF149" s="131">
        <v>0</v>
      </c>
      <c r="CG149" s="131">
        <v>255</v>
      </c>
      <c r="CH149" s="131">
        <v>3</v>
      </c>
    </row>
    <row r="150" spans="1:86" s="91" customFormat="1" ht="74.25" customHeight="1" x14ac:dyDescent="0.5">
      <c r="A150" s="112">
        <v>7</v>
      </c>
      <c r="B150" s="111" t="s">
        <v>327</v>
      </c>
      <c r="C150" s="114">
        <f t="shared" si="106"/>
        <v>20</v>
      </c>
      <c r="D150" s="105">
        <v>6428</v>
      </c>
      <c r="E150" s="105">
        <v>6428</v>
      </c>
      <c r="F150" s="114">
        <f t="shared" si="107"/>
        <v>1225</v>
      </c>
      <c r="G150" s="114">
        <f t="shared" si="88"/>
        <v>396</v>
      </c>
      <c r="H150" s="105">
        <v>350</v>
      </c>
      <c r="I150" s="105">
        <v>24</v>
      </c>
      <c r="J150" s="105">
        <v>22</v>
      </c>
      <c r="K150" s="105">
        <v>5</v>
      </c>
      <c r="L150" s="105">
        <v>18</v>
      </c>
      <c r="M150" s="105">
        <v>66</v>
      </c>
      <c r="N150" s="105">
        <v>31</v>
      </c>
      <c r="O150" s="105">
        <v>80</v>
      </c>
      <c r="P150" s="105">
        <v>134</v>
      </c>
      <c r="Q150" s="105">
        <v>46</v>
      </c>
      <c r="R150" s="105">
        <v>312</v>
      </c>
      <c r="S150" s="105">
        <v>4840</v>
      </c>
      <c r="T150" s="105">
        <v>192</v>
      </c>
      <c r="U150" s="105">
        <v>335</v>
      </c>
      <c r="V150" s="105">
        <v>83.7</v>
      </c>
      <c r="W150" s="105">
        <v>0</v>
      </c>
      <c r="X150" s="105"/>
      <c r="Y150" s="105"/>
      <c r="Z150" s="105">
        <v>0</v>
      </c>
      <c r="AA150" s="105">
        <v>579</v>
      </c>
      <c r="AB150" s="105">
        <v>710</v>
      </c>
      <c r="AC150" s="102">
        <v>0</v>
      </c>
      <c r="AD150" s="102">
        <v>13</v>
      </c>
      <c r="AE150" s="102">
        <v>0</v>
      </c>
      <c r="AF150" s="102">
        <v>7</v>
      </c>
      <c r="AG150" s="102">
        <v>0</v>
      </c>
      <c r="AH150" s="101"/>
      <c r="AI150" s="135">
        <f t="shared" si="89"/>
        <v>2472</v>
      </c>
      <c r="AJ150" s="135">
        <f t="shared" si="108"/>
        <v>527</v>
      </c>
      <c r="AK150" s="135">
        <f t="shared" si="109"/>
        <v>291</v>
      </c>
      <c r="AL150" s="135">
        <f t="shared" si="110"/>
        <v>173</v>
      </c>
      <c r="AM150" s="100">
        <v>0</v>
      </c>
      <c r="AN150" s="100">
        <v>259</v>
      </c>
      <c r="AO150" s="100">
        <v>150</v>
      </c>
      <c r="AP150" s="106">
        <v>0</v>
      </c>
      <c r="AQ150" s="106">
        <v>0</v>
      </c>
      <c r="AR150" s="106">
        <v>0</v>
      </c>
      <c r="AS150" s="106">
        <v>0</v>
      </c>
      <c r="AT150" s="106">
        <v>32</v>
      </c>
      <c r="AU150" s="106">
        <v>23</v>
      </c>
      <c r="AV150" s="106">
        <v>0</v>
      </c>
      <c r="AW150" s="106">
        <v>0</v>
      </c>
      <c r="AX150" s="106">
        <v>0</v>
      </c>
      <c r="AY150" s="106">
        <v>0</v>
      </c>
      <c r="AZ150" s="106">
        <v>0</v>
      </c>
      <c r="BA150" s="106">
        <v>0</v>
      </c>
      <c r="BB150" s="106">
        <v>44</v>
      </c>
      <c r="BC150" s="106">
        <v>41</v>
      </c>
      <c r="BD150" s="106">
        <v>0</v>
      </c>
      <c r="BE150" s="106">
        <v>3</v>
      </c>
      <c r="BF150" s="106">
        <v>0</v>
      </c>
      <c r="BG150" s="135">
        <f t="shared" si="111"/>
        <v>80</v>
      </c>
      <c r="BH150" s="135">
        <f t="shared" si="112"/>
        <v>65</v>
      </c>
      <c r="BI150" s="106">
        <v>0</v>
      </c>
      <c r="BJ150" s="106">
        <v>34</v>
      </c>
      <c r="BK150" s="106">
        <v>34</v>
      </c>
      <c r="BL150" s="106">
        <v>0</v>
      </c>
      <c r="BM150" s="106">
        <v>46</v>
      </c>
      <c r="BN150" s="106">
        <v>31</v>
      </c>
      <c r="BO150" s="106">
        <v>0</v>
      </c>
      <c r="BP150" s="106">
        <v>129</v>
      </c>
      <c r="BQ150" s="106">
        <v>129</v>
      </c>
      <c r="BR150" s="106">
        <v>4</v>
      </c>
      <c r="BS150" s="106">
        <v>167</v>
      </c>
      <c r="BT150" s="106">
        <v>36</v>
      </c>
      <c r="BU150" s="106">
        <v>90</v>
      </c>
      <c r="BV150" s="106">
        <v>4268.2999999999993</v>
      </c>
      <c r="BW150" s="106">
        <v>0</v>
      </c>
      <c r="BX150" s="106">
        <v>2049</v>
      </c>
      <c r="BY150" s="106">
        <v>83</v>
      </c>
      <c r="BZ150" s="106">
        <v>0</v>
      </c>
      <c r="CA150" s="106">
        <v>521.29999999999995</v>
      </c>
      <c r="CB150" s="106">
        <v>0</v>
      </c>
      <c r="CC150" s="106">
        <v>1</v>
      </c>
      <c r="CD150" s="131">
        <v>0</v>
      </c>
      <c r="CE150" s="131">
        <v>0</v>
      </c>
      <c r="CF150" s="131">
        <v>0</v>
      </c>
      <c r="CG150" s="131">
        <v>579</v>
      </c>
      <c r="CH150" s="131">
        <v>0</v>
      </c>
    </row>
    <row r="151" spans="1:86" s="91" customFormat="1" ht="74.25" customHeight="1" x14ac:dyDescent="0.5">
      <c r="A151" s="112">
        <v>8</v>
      </c>
      <c r="B151" s="111" t="s">
        <v>328</v>
      </c>
      <c r="C151" s="114">
        <f t="shared" si="106"/>
        <v>36</v>
      </c>
      <c r="D151" s="105">
        <v>2506</v>
      </c>
      <c r="E151" s="105">
        <v>2506</v>
      </c>
      <c r="F151" s="114">
        <f t="shared" si="107"/>
        <v>1399</v>
      </c>
      <c r="G151" s="114">
        <f t="shared" si="88"/>
        <v>345</v>
      </c>
      <c r="H151" s="105">
        <v>250</v>
      </c>
      <c r="I151" s="105">
        <v>23</v>
      </c>
      <c r="J151" s="105">
        <v>72</v>
      </c>
      <c r="K151" s="105">
        <v>3</v>
      </c>
      <c r="L151" s="105">
        <v>12</v>
      </c>
      <c r="M151" s="105">
        <v>196</v>
      </c>
      <c r="N151" s="105">
        <v>26</v>
      </c>
      <c r="O151" s="105">
        <v>204</v>
      </c>
      <c r="P151" s="105">
        <v>124</v>
      </c>
      <c r="Q151" s="105">
        <v>102</v>
      </c>
      <c r="R151" s="105">
        <v>75</v>
      </c>
      <c r="S151" s="105">
        <v>1087</v>
      </c>
      <c r="T151" s="105">
        <v>106</v>
      </c>
      <c r="U151" s="105">
        <v>550</v>
      </c>
      <c r="V151" s="105">
        <v>200</v>
      </c>
      <c r="W151" s="105">
        <v>0</v>
      </c>
      <c r="X151" s="105"/>
      <c r="Y151" s="105"/>
      <c r="Z151" s="105">
        <v>0</v>
      </c>
      <c r="AA151" s="105">
        <v>427</v>
      </c>
      <c r="AB151" s="105">
        <v>153</v>
      </c>
      <c r="AC151" s="99">
        <v>0</v>
      </c>
      <c r="AD151" s="99">
        <v>18</v>
      </c>
      <c r="AE151" s="102">
        <v>0</v>
      </c>
      <c r="AF151" s="102">
        <v>18</v>
      </c>
      <c r="AG151" s="102">
        <v>0</v>
      </c>
      <c r="AH151" s="101"/>
      <c r="AI151" s="135">
        <f t="shared" si="89"/>
        <v>1314</v>
      </c>
      <c r="AJ151" s="135">
        <f t="shared" si="108"/>
        <v>1192</v>
      </c>
      <c r="AK151" s="135">
        <f t="shared" si="109"/>
        <v>138</v>
      </c>
      <c r="AL151" s="135">
        <f t="shared" si="110"/>
        <v>79</v>
      </c>
      <c r="AM151" s="100">
        <v>0</v>
      </c>
      <c r="AN151" s="100">
        <v>65</v>
      </c>
      <c r="AO151" s="100">
        <v>52</v>
      </c>
      <c r="AP151" s="106">
        <v>0</v>
      </c>
      <c r="AQ151" s="106">
        <v>4</v>
      </c>
      <c r="AR151" s="106">
        <v>3</v>
      </c>
      <c r="AS151" s="106">
        <v>0</v>
      </c>
      <c r="AT151" s="106">
        <v>69</v>
      </c>
      <c r="AU151" s="106">
        <v>24</v>
      </c>
      <c r="AV151" s="106">
        <v>0</v>
      </c>
      <c r="AW151" s="106">
        <v>9</v>
      </c>
      <c r="AX151" s="106">
        <v>3</v>
      </c>
      <c r="AY151" s="106">
        <v>0</v>
      </c>
      <c r="AZ151" s="106">
        <v>2.2000000000000002</v>
      </c>
      <c r="BA151" s="106">
        <v>0</v>
      </c>
      <c r="BB151" s="106">
        <v>166</v>
      </c>
      <c r="BC151" s="106">
        <v>121</v>
      </c>
      <c r="BD151" s="106">
        <v>0</v>
      </c>
      <c r="BE151" s="106">
        <v>0</v>
      </c>
      <c r="BF151" s="106">
        <v>0</v>
      </c>
      <c r="BG151" s="135">
        <f t="shared" si="111"/>
        <v>166</v>
      </c>
      <c r="BH151" s="135">
        <f t="shared" si="112"/>
        <v>93</v>
      </c>
      <c r="BI151" s="106">
        <v>0</v>
      </c>
      <c r="BJ151" s="106">
        <v>37</v>
      </c>
      <c r="BK151" s="106">
        <v>37</v>
      </c>
      <c r="BL151" s="106">
        <v>0</v>
      </c>
      <c r="BM151" s="106">
        <v>129</v>
      </c>
      <c r="BN151" s="106">
        <v>56</v>
      </c>
      <c r="BO151" s="106">
        <v>0</v>
      </c>
      <c r="BP151" s="106">
        <v>9</v>
      </c>
      <c r="BQ151" s="106">
        <v>9</v>
      </c>
      <c r="BR151" s="106">
        <v>2</v>
      </c>
      <c r="BS151" s="106">
        <v>26</v>
      </c>
      <c r="BT151" s="106">
        <v>4</v>
      </c>
      <c r="BU151" s="106">
        <v>29.999999999999943</v>
      </c>
      <c r="BV151" s="106">
        <v>516.79999999999995</v>
      </c>
      <c r="BW151" s="106">
        <v>55</v>
      </c>
      <c r="BX151" s="106">
        <v>938</v>
      </c>
      <c r="BY151" s="106">
        <v>883</v>
      </c>
      <c r="BZ151" s="106">
        <v>13.3</v>
      </c>
      <c r="CA151" s="106">
        <v>319.89999999999998</v>
      </c>
      <c r="CB151" s="106">
        <v>0</v>
      </c>
      <c r="CC151" s="106">
        <v>0</v>
      </c>
      <c r="CD151" s="131">
        <v>0</v>
      </c>
      <c r="CE151" s="131">
        <v>0</v>
      </c>
      <c r="CF151" s="131">
        <v>0</v>
      </c>
      <c r="CG151" s="131">
        <v>427</v>
      </c>
      <c r="CH151" s="131">
        <v>0</v>
      </c>
    </row>
    <row r="152" spans="1:86" s="91" customFormat="1" ht="74.25" customHeight="1" x14ac:dyDescent="0.5">
      <c r="A152" s="112">
        <v>9</v>
      </c>
      <c r="B152" s="111" t="s">
        <v>329</v>
      </c>
      <c r="C152" s="114">
        <f t="shared" si="106"/>
        <v>16</v>
      </c>
      <c r="D152" s="105">
        <v>3301</v>
      </c>
      <c r="E152" s="105">
        <v>3301</v>
      </c>
      <c r="F152" s="114">
        <f t="shared" si="107"/>
        <v>1503</v>
      </c>
      <c r="G152" s="114">
        <f t="shared" si="88"/>
        <v>300</v>
      </c>
      <c r="H152" s="105">
        <v>233</v>
      </c>
      <c r="I152" s="105">
        <v>22</v>
      </c>
      <c r="J152" s="105">
        <v>45</v>
      </c>
      <c r="K152" s="105">
        <v>7</v>
      </c>
      <c r="L152" s="105">
        <v>32</v>
      </c>
      <c r="M152" s="105">
        <v>268</v>
      </c>
      <c r="N152" s="105">
        <v>27</v>
      </c>
      <c r="O152" s="105">
        <v>287</v>
      </c>
      <c r="P152" s="105">
        <v>125</v>
      </c>
      <c r="Q152" s="105">
        <v>171</v>
      </c>
      <c r="R152" s="105">
        <v>464</v>
      </c>
      <c r="S152" s="105">
        <v>16831</v>
      </c>
      <c r="T152" s="105">
        <v>166</v>
      </c>
      <c r="U152" s="105">
        <v>150</v>
      </c>
      <c r="V152" s="105">
        <v>65</v>
      </c>
      <c r="W152" s="105">
        <v>0</v>
      </c>
      <c r="X152" s="105"/>
      <c r="Y152" s="105"/>
      <c r="Z152" s="105">
        <v>0</v>
      </c>
      <c r="AA152" s="105">
        <v>195</v>
      </c>
      <c r="AB152" s="105">
        <v>132</v>
      </c>
      <c r="AC152" s="102">
        <v>0</v>
      </c>
      <c r="AD152" s="102">
        <v>8</v>
      </c>
      <c r="AE152" s="102">
        <v>0</v>
      </c>
      <c r="AF152" s="102">
        <v>8</v>
      </c>
      <c r="AG152" s="102">
        <v>0</v>
      </c>
      <c r="AH152" s="101"/>
      <c r="AI152" s="135">
        <f t="shared" si="89"/>
        <v>1085</v>
      </c>
      <c r="AJ152" s="135">
        <f t="shared" si="108"/>
        <v>1010</v>
      </c>
      <c r="AK152" s="135">
        <f t="shared" si="109"/>
        <v>205</v>
      </c>
      <c r="AL152" s="135">
        <f t="shared" si="110"/>
        <v>114</v>
      </c>
      <c r="AM152" s="100">
        <v>0</v>
      </c>
      <c r="AN152" s="100">
        <v>136</v>
      </c>
      <c r="AO152" s="100">
        <v>81</v>
      </c>
      <c r="AP152" s="106">
        <v>0</v>
      </c>
      <c r="AQ152" s="106">
        <v>0</v>
      </c>
      <c r="AR152" s="106">
        <v>0</v>
      </c>
      <c r="AS152" s="106">
        <v>0</v>
      </c>
      <c r="AT152" s="106">
        <v>69</v>
      </c>
      <c r="AU152" s="106">
        <v>33</v>
      </c>
      <c r="AV152" s="106">
        <v>0</v>
      </c>
      <c r="AW152" s="106">
        <v>0</v>
      </c>
      <c r="AX152" s="106">
        <v>0</v>
      </c>
      <c r="AY152" s="106">
        <v>0</v>
      </c>
      <c r="AZ152" s="106">
        <v>0</v>
      </c>
      <c r="BA152" s="106">
        <v>0</v>
      </c>
      <c r="BB152" s="106">
        <v>243</v>
      </c>
      <c r="BC152" s="106">
        <v>131</v>
      </c>
      <c r="BD152" s="106">
        <v>0</v>
      </c>
      <c r="BE152" s="106">
        <v>0</v>
      </c>
      <c r="BF152" s="106">
        <v>0</v>
      </c>
      <c r="BG152" s="135">
        <f t="shared" si="111"/>
        <v>236</v>
      </c>
      <c r="BH152" s="135">
        <f t="shared" si="112"/>
        <v>191</v>
      </c>
      <c r="BI152" s="106">
        <v>5</v>
      </c>
      <c r="BJ152" s="106">
        <v>65</v>
      </c>
      <c r="BK152" s="106">
        <v>65</v>
      </c>
      <c r="BL152" s="106">
        <v>0</v>
      </c>
      <c r="BM152" s="106">
        <v>171</v>
      </c>
      <c r="BN152" s="106">
        <v>126</v>
      </c>
      <c r="BO152" s="106">
        <v>0</v>
      </c>
      <c r="BP152" s="106">
        <v>96</v>
      </c>
      <c r="BQ152" s="106">
        <v>96</v>
      </c>
      <c r="BR152" s="106">
        <v>0</v>
      </c>
      <c r="BS152" s="106">
        <v>57</v>
      </c>
      <c r="BT152" s="106">
        <v>46</v>
      </c>
      <c r="BU152" s="106">
        <v>0</v>
      </c>
      <c r="BV152" s="106">
        <v>1652.15</v>
      </c>
      <c r="BW152" s="106">
        <v>0</v>
      </c>
      <c r="BX152" s="106">
        <v>453</v>
      </c>
      <c r="BY152" s="106">
        <v>432</v>
      </c>
      <c r="BZ152" s="106">
        <v>0</v>
      </c>
      <c r="CA152" s="106">
        <v>108</v>
      </c>
      <c r="CB152" s="106">
        <v>0</v>
      </c>
      <c r="CC152" s="106">
        <v>0</v>
      </c>
      <c r="CD152" s="131">
        <v>0</v>
      </c>
      <c r="CE152" s="131">
        <v>0</v>
      </c>
      <c r="CF152" s="131">
        <v>0</v>
      </c>
      <c r="CG152" s="131">
        <v>195</v>
      </c>
      <c r="CH152" s="131">
        <v>0</v>
      </c>
    </row>
    <row r="153" spans="1:86" s="91" customFormat="1" ht="74.25" customHeight="1" x14ac:dyDescent="0.5">
      <c r="A153" s="112">
        <v>10</v>
      </c>
      <c r="B153" s="111" t="s">
        <v>330</v>
      </c>
      <c r="C153" s="114">
        <f t="shared" si="106"/>
        <v>26</v>
      </c>
      <c r="D153" s="105">
        <v>3100</v>
      </c>
      <c r="E153" s="105">
        <v>3100</v>
      </c>
      <c r="F153" s="114">
        <f t="shared" si="107"/>
        <v>871</v>
      </c>
      <c r="G153" s="114">
        <f t="shared" si="88"/>
        <v>378</v>
      </c>
      <c r="H153" s="105">
        <v>285</v>
      </c>
      <c r="I153" s="105">
        <v>31</v>
      </c>
      <c r="J153" s="105">
        <v>62</v>
      </c>
      <c r="K153" s="105">
        <v>19</v>
      </c>
      <c r="L153" s="105">
        <v>74</v>
      </c>
      <c r="M153" s="105">
        <v>169</v>
      </c>
      <c r="N153" s="105">
        <v>39</v>
      </c>
      <c r="O153" s="105">
        <v>78</v>
      </c>
      <c r="P153" s="105">
        <v>62</v>
      </c>
      <c r="Q153" s="105">
        <v>16</v>
      </c>
      <c r="R153" s="105">
        <v>188</v>
      </c>
      <c r="S153" s="105">
        <v>2800</v>
      </c>
      <c r="T153" s="105">
        <v>225</v>
      </c>
      <c r="U153" s="105">
        <v>0</v>
      </c>
      <c r="V153" s="105">
        <v>0</v>
      </c>
      <c r="W153" s="105">
        <v>9</v>
      </c>
      <c r="X153" s="105"/>
      <c r="Y153" s="105"/>
      <c r="Z153" s="105">
        <v>0</v>
      </c>
      <c r="AA153" s="105">
        <v>442</v>
      </c>
      <c r="AB153" s="105">
        <v>386</v>
      </c>
      <c r="AC153" s="102"/>
      <c r="AD153" s="102">
        <v>9</v>
      </c>
      <c r="AE153" s="102">
        <v>0</v>
      </c>
      <c r="AF153" s="102">
        <v>17</v>
      </c>
      <c r="AG153" s="102">
        <v>0</v>
      </c>
      <c r="AH153" s="101"/>
      <c r="AI153" s="135">
        <f t="shared" si="89"/>
        <v>813</v>
      </c>
      <c r="AJ153" s="135">
        <f t="shared" si="108"/>
        <v>581</v>
      </c>
      <c r="AK153" s="135">
        <f t="shared" si="109"/>
        <v>236</v>
      </c>
      <c r="AL153" s="135">
        <f t="shared" si="110"/>
        <v>144</v>
      </c>
      <c r="AM153" s="100">
        <v>0</v>
      </c>
      <c r="AN153" s="100">
        <v>178</v>
      </c>
      <c r="AO153" s="100">
        <v>95</v>
      </c>
      <c r="AP153" s="106">
        <v>0</v>
      </c>
      <c r="AQ153" s="106">
        <v>32</v>
      </c>
      <c r="AR153" s="106">
        <v>32</v>
      </c>
      <c r="AS153" s="106">
        <v>0</v>
      </c>
      <c r="AT153" s="106">
        <v>26</v>
      </c>
      <c r="AU153" s="106">
        <v>17</v>
      </c>
      <c r="AV153" s="106">
        <v>0</v>
      </c>
      <c r="AW153" s="106">
        <v>0</v>
      </c>
      <c r="AX153" s="106">
        <v>0</v>
      </c>
      <c r="AY153" s="106">
        <v>0</v>
      </c>
      <c r="AZ153" s="106">
        <v>0</v>
      </c>
      <c r="BA153" s="106">
        <v>0</v>
      </c>
      <c r="BB153" s="106">
        <v>129</v>
      </c>
      <c r="BC153" s="106">
        <v>95</v>
      </c>
      <c r="BD153" s="106">
        <v>0</v>
      </c>
      <c r="BE153" s="106">
        <v>0</v>
      </c>
      <c r="BF153" s="106">
        <v>0</v>
      </c>
      <c r="BG153" s="135">
        <f t="shared" si="111"/>
        <v>74</v>
      </c>
      <c r="BH153" s="135">
        <f t="shared" si="112"/>
        <v>74</v>
      </c>
      <c r="BI153" s="106">
        <v>2</v>
      </c>
      <c r="BJ153" s="106">
        <v>58</v>
      </c>
      <c r="BK153" s="106">
        <v>58</v>
      </c>
      <c r="BL153" s="106">
        <v>0</v>
      </c>
      <c r="BM153" s="106">
        <v>16</v>
      </c>
      <c r="BN153" s="106">
        <v>16</v>
      </c>
      <c r="BO153" s="106">
        <v>0</v>
      </c>
      <c r="BP153" s="106">
        <v>225</v>
      </c>
      <c r="BQ153" s="106">
        <v>225</v>
      </c>
      <c r="BR153" s="106">
        <v>4</v>
      </c>
      <c r="BS153" s="106">
        <v>35</v>
      </c>
      <c r="BT153" s="106">
        <v>11</v>
      </c>
      <c r="BU153" s="106">
        <v>87</v>
      </c>
      <c r="BV153" s="106">
        <v>1351</v>
      </c>
      <c r="BW153" s="106" t="s">
        <v>400</v>
      </c>
      <c r="BX153" s="106">
        <v>350</v>
      </c>
      <c r="BY153" s="106">
        <v>32</v>
      </c>
      <c r="BZ153" s="106">
        <v>0</v>
      </c>
      <c r="CA153" s="106">
        <v>120</v>
      </c>
      <c r="CB153" s="106">
        <v>0</v>
      </c>
      <c r="CC153" s="106">
        <v>0</v>
      </c>
      <c r="CD153" s="131"/>
      <c r="CE153" s="131">
        <v>0</v>
      </c>
      <c r="CF153" s="131">
        <v>0</v>
      </c>
      <c r="CG153" s="131">
        <v>442</v>
      </c>
      <c r="CH153" s="131">
        <v>0</v>
      </c>
    </row>
    <row r="154" spans="1:86" s="91" customFormat="1" ht="74.25" customHeight="1" x14ac:dyDescent="0.5">
      <c r="A154" s="112">
        <v>11</v>
      </c>
      <c r="B154" s="111" t="s">
        <v>331</v>
      </c>
      <c r="C154" s="114">
        <f t="shared" si="106"/>
        <v>16</v>
      </c>
      <c r="D154" s="105">
        <v>3326</v>
      </c>
      <c r="E154" s="105">
        <v>3326</v>
      </c>
      <c r="F154" s="114">
        <f t="shared" si="107"/>
        <v>918</v>
      </c>
      <c r="G154" s="114">
        <f t="shared" si="88"/>
        <v>274</v>
      </c>
      <c r="H154" s="105">
        <v>198</v>
      </c>
      <c r="I154" s="105">
        <v>32</v>
      </c>
      <c r="J154" s="105">
        <v>44</v>
      </c>
      <c r="K154" s="105">
        <v>11</v>
      </c>
      <c r="L154" s="105">
        <v>48</v>
      </c>
      <c r="M154" s="105">
        <v>134</v>
      </c>
      <c r="N154" s="105">
        <v>24</v>
      </c>
      <c r="O154" s="105">
        <v>119</v>
      </c>
      <c r="P154" s="105">
        <v>95</v>
      </c>
      <c r="Q154" s="105">
        <v>34</v>
      </c>
      <c r="R154" s="105">
        <v>131</v>
      </c>
      <c r="S154" s="105">
        <v>2211</v>
      </c>
      <c r="T154" s="105">
        <v>80</v>
      </c>
      <c r="U154" s="105">
        <v>225</v>
      </c>
      <c r="V154" s="105">
        <v>57</v>
      </c>
      <c r="W154" s="105">
        <v>0</v>
      </c>
      <c r="X154" s="105"/>
      <c r="Y154" s="105"/>
      <c r="Z154" s="105">
        <v>0</v>
      </c>
      <c r="AA154" s="105">
        <v>474</v>
      </c>
      <c r="AB154" s="105">
        <v>318</v>
      </c>
      <c r="AC154" s="102"/>
      <c r="AD154" s="102">
        <v>5</v>
      </c>
      <c r="AE154" s="102">
        <v>0</v>
      </c>
      <c r="AF154" s="102">
        <v>11</v>
      </c>
      <c r="AG154" s="102">
        <v>0</v>
      </c>
      <c r="AH154" s="101"/>
      <c r="AI154" s="135">
        <f t="shared" si="89"/>
        <v>411</v>
      </c>
      <c r="AJ154" s="135">
        <f t="shared" si="108"/>
        <v>314</v>
      </c>
      <c r="AK154" s="135">
        <f t="shared" si="109"/>
        <v>50</v>
      </c>
      <c r="AL154" s="135">
        <f t="shared" si="110"/>
        <v>30</v>
      </c>
      <c r="AM154" s="100">
        <v>0</v>
      </c>
      <c r="AN154" s="100">
        <v>26</v>
      </c>
      <c r="AO154" s="100">
        <v>15</v>
      </c>
      <c r="AP154" s="106">
        <v>0</v>
      </c>
      <c r="AQ154" s="106">
        <v>0</v>
      </c>
      <c r="AR154" s="106">
        <v>0</v>
      </c>
      <c r="AS154" s="106">
        <v>0</v>
      </c>
      <c r="AT154" s="106">
        <v>24</v>
      </c>
      <c r="AU154" s="106">
        <v>15</v>
      </c>
      <c r="AV154" s="106">
        <v>0</v>
      </c>
      <c r="AW154" s="106">
        <v>0</v>
      </c>
      <c r="AX154" s="106">
        <v>0</v>
      </c>
      <c r="AY154" s="106">
        <v>0</v>
      </c>
      <c r="AZ154" s="106">
        <v>0</v>
      </c>
      <c r="BA154" s="106">
        <v>0</v>
      </c>
      <c r="BB154" s="106">
        <v>114</v>
      </c>
      <c r="BC154" s="106">
        <v>48</v>
      </c>
      <c r="BD154" s="106">
        <v>0</v>
      </c>
      <c r="BE154" s="106">
        <v>0</v>
      </c>
      <c r="BF154" s="106">
        <v>0</v>
      </c>
      <c r="BG154" s="135">
        <f t="shared" si="111"/>
        <v>64</v>
      </c>
      <c r="BH154" s="135">
        <f t="shared" si="112"/>
        <v>64</v>
      </c>
      <c r="BI154" s="106">
        <v>3</v>
      </c>
      <c r="BJ154" s="106">
        <v>30</v>
      </c>
      <c r="BK154" s="106">
        <v>30</v>
      </c>
      <c r="BL154" s="106">
        <v>0</v>
      </c>
      <c r="BM154" s="106">
        <v>34</v>
      </c>
      <c r="BN154" s="106">
        <v>34</v>
      </c>
      <c r="BO154" s="106">
        <v>0</v>
      </c>
      <c r="BP154" s="106">
        <v>11</v>
      </c>
      <c r="BQ154" s="106">
        <v>11</v>
      </c>
      <c r="BR154" s="106">
        <v>4</v>
      </c>
      <c r="BS154" s="106">
        <v>58</v>
      </c>
      <c r="BT154" s="106">
        <v>4</v>
      </c>
      <c r="BU154" s="106">
        <v>78</v>
      </c>
      <c r="BV154" s="106">
        <v>1233.866</v>
      </c>
      <c r="BW154" s="106">
        <v>0</v>
      </c>
      <c r="BX154" s="106">
        <v>164</v>
      </c>
      <c r="BY154" s="106">
        <v>157</v>
      </c>
      <c r="BZ154" s="106">
        <v>0</v>
      </c>
      <c r="CA154" s="106">
        <v>40.200000000000003</v>
      </c>
      <c r="CB154" s="106"/>
      <c r="CC154" s="106"/>
      <c r="CD154" s="131">
        <v>0</v>
      </c>
      <c r="CE154" s="131">
        <v>0</v>
      </c>
      <c r="CF154" s="131">
        <v>0</v>
      </c>
      <c r="CG154" s="131">
        <v>474</v>
      </c>
      <c r="CH154" s="131">
        <v>0</v>
      </c>
    </row>
    <row r="155" spans="1:86" s="91" customFormat="1" ht="74.25" customHeight="1" x14ac:dyDescent="0.5">
      <c r="A155" s="112">
        <v>12</v>
      </c>
      <c r="B155" s="111" t="s">
        <v>332</v>
      </c>
      <c r="C155" s="114">
        <f t="shared" si="106"/>
        <v>49</v>
      </c>
      <c r="D155" s="105">
        <v>2685</v>
      </c>
      <c r="E155" s="105">
        <v>2685</v>
      </c>
      <c r="F155" s="114">
        <f t="shared" si="107"/>
        <v>1041</v>
      </c>
      <c r="G155" s="114">
        <f t="shared" ref="G155:G218" si="122">+H155+I155+J155</f>
        <v>391</v>
      </c>
      <c r="H155" s="105">
        <v>258</v>
      </c>
      <c r="I155" s="105">
        <v>75</v>
      </c>
      <c r="J155" s="105">
        <v>58</v>
      </c>
      <c r="K155" s="105">
        <v>8</v>
      </c>
      <c r="L155" s="105">
        <v>38</v>
      </c>
      <c r="M155" s="105">
        <v>99</v>
      </c>
      <c r="N155" s="105">
        <v>31</v>
      </c>
      <c r="O155" s="105">
        <v>166</v>
      </c>
      <c r="P155" s="105">
        <v>235</v>
      </c>
      <c r="Q155" s="105">
        <v>26</v>
      </c>
      <c r="R155" s="105">
        <v>203</v>
      </c>
      <c r="S155" s="105">
        <v>3400</v>
      </c>
      <c r="T155" s="105">
        <v>219</v>
      </c>
      <c r="U155" s="105">
        <v>143</v>
      </c>
      <c r="V155" s="105">
        <v>143</v>
      </c>
      <c r="W155" s="105">
        <v>1</v>
      </c>
      <c r="X155" s="105">
        <v>1</v>
      </c>
      <c r="Y155" s="105">
        <v>6</v>
      </c>
      <c r="Z155" s="105">
        <v>45</v>
      </c>
      <c r="AA155" s="105">
        <v>1016</v>
      </c>
      <c r="AB155" s="105">
        <v>193</v>
      </c>
      <c r="AC155" s="102"/>
      <c r="AD155" s="102">
        <v>23</v>
      </c>
      <c r="AE155" s="102">
        <v>0</v>
      </c>
      <c r="AF155" s="102">
        <v>26</v>
      </c>
      <c r="AG155" s="102">
        <v>0</v>
      </c>
      <c r="AH155" s="101"/>
      <c r="AI155" s="135">
        <f t="shared" ref="AI155:AI218" si="123">SUM(AW155,BB155,BE155,BG155,BP155,BS155,BX155)</f>
        <v>583</v>
      </c>
      <c r="AJ155" s="135">
        <f t="shared" si="108"/>
        <v>510</v>
      </c>
      <c r="AK155" s="135">
        <f t="shared" si="109"/>
        <v>136</v>
      </c>
      <c r="AL155" s="135">
        <f t="shared" si="110"/>
        <v>89</v>
      </c>
      <c r="AM155" s="100">
        <v>0</v>
      </c>
      <c r="AN155" s="100">
        <v>34</v>
      </c>
      <c r="AO155" s="100">
        <v>25</v>
      </c>
      <c r="AP155" s="106">
        <v>0</v>
      </c>
      <c r="AQ155" s="106">
        <v>56</v>
      </c>
      <c r="AR155" s="106">
        <v>35</v>
      </c>
      <c r="AS155" s="106">
        <v>0</v>
      </c>
      <c r="AT155" s="106">
        <v>46</v>
      </c>
      <c r="AU155" s="106">
        <v>29</v>
      </c>
      <c r="AV155" s="106">
        <v>0</v>
      </c>
      <c r="AW155" s="106">
        <v>0</v>
      </c>
      <c r="AX155" s="106"/>
      <c r="AY155" s="106"/>
      <c r="AZ155" s="106"/>
      <c r="BA155" s="106">
        <v>0</v>
      </c>
      <c r="BB155" s="106">
        <v>99</v>
      </c>
      <c r="BC155" s="106">
        <v>78</v>
      </c>
      <c r="BD155" s="106"/>
      <c r="BE155" s="106"/>
      <c r="BF155" s="106"/>
      <c r="BG155" s="135">
        <f t="shared" si="111"/>
        <v>136</v>
      </c>
      <c r="BH155" s="135">
        <f t="shared" si="112"/>
        <v>134</v>
      </c>
      <c r="BI155" s="106">
        <v>5</v>
      </c>
      <c r="BJ155" s="106">
        <v>110</v>
      </c>
      <c r="BK155" s="106">
        <v>110</v>
      </c>
      <c r="BL155" s="106">
        <v>0</v>
      </c>
      <c r="BM155" s="106">
        <v>26</v>
      </c>
      <c r="BN155" s="106">
        <v>24</v>
      </c>
      <c r="BO155" s="106">
        <v>0</v>
      </c>
      <c r="BP155" s="106">
        <v>179</v>
      </c>
      <c r="BQ155" s="106">
        <v>179</v>
      </c>
      <c r="BR155" s="106">
        <v>5</v>
      </c>
      <c r="BS155" s="106">
        <v>169</v>
      </c>
      <c r="BT155" s="106">
        <v>30</v>
      </c>
      <c r="BU155" s="106">
        <v>149.5</v>
      </c>
      <c r="BV155" s="106">
        <v>5212.5</v>
      </c>
      <c r="BW155" s="106">
        <v>0</v>
      </c>
      <c r="BX155" s="106"/>
      <c r="BY155" s="106"/>
      <c r="BZ155" s="106">
        <v>0</v>
      </c>
      <c r="CA155" s="106"/>
      <c r="CB155" s="106"/>
      <c r="CC155" s="106">
        <v>7</v>
      </c>
      <c r="CD155" s="131"/>
      <c r="CE155" s="131"/>
      <c r="CF155" s="131"/>
      <c r="CG155" s="131">
        <v>1016</v>
      </c>
      <c r="CH155" s="131"/>
    </row>
    <row r="156" spans="1:86" s="91" customFormat="1" ht="74.25" customHeight="1" x14ac:dyDescent="0.5">
      <c r="A156" s="112">
        <v>13</v>
      </c>
      <c r="B156" s="111" t="s">
        <v>333</v>
      </c>
      <c r="C156" s="114">
        <f t="shared" si="106"/>
        <v>35</v>
      </c>
      <c r="D156" s="105">
        <v>3135</v>
      </c>
      <c r="E156" s="105">
        <v>3135</v>
      </c>
      <c r="F156" s="114">
        <f t="shared" si="107"/>
        <v>1110</v>
      </c>
      <c r="G156" s="114">
        <f t="shared" si="122"/>
        <v>224</v>
      </c>
      <c r="H156" s="105">
        <v>142</v>
      </c>
      <c r="I156" s="105">
        <v>20</v>
      </c>
      <c r="J156" s="105">
        <v>62</v>
      </c>
      <c r="K156" s="105">
        <v>10</v>
      </c>
      <c r="L156" s="105">
        <v>58</v>
      </c>
      <c r="M156" s="105">
        <v>58</v>
      </c>
      <c r="N156" s="105">
        <v>23</v>
      </c>
      <c r="O156" s="105">
        <v>105</v>
      </c>
      <c r="P156" s="105">
        <v>135</v>
      </c>
      <c r="Q156" s="105">
        <v>50</v>
      </c>
      <c r="R156" s="105">
        <v>336</v>
      </c>
      <c r="S156" s="105">
        <v>8497</v>
      </c>
      <c r="T156" s="105">
        <v>200</v>
      </c>
      <c r="U156" s="105">
        <v>354</v>
      </c>
      <c r="V156" s="105">
        <v>71</v>
      </c>
      <c r="W156" s="105">
        <v>1</v>
      </c>
      <c r="X156" s="105">
        <v>0</v>
      </c>
      <c r="Y156" s="105">
        <v>0</v>
      </c>
      <c r="Z156" s="105">
        <v>0</v>
      </c>
      <c r="AA156" s="105">
        <v>628</v>
      </c>
      <c r="AB156" s="105">
        <v>184</v>
      </c>
      <c r="AC156" s="102">
        <v>0</v>
      </c>
      <c r="AD156" s="102">
        <v>12</v>
      </c>
      <c r="AE156" s="102">
        <v>0</v>
      </c>
      <c r="AF156" s="102">
        <v>23</v>
      </c>
      <c r="AG156" s="102">
        <v>0</v>
      </c>
      <c r="AH156" s="101"/>
      <c r="AI156" s="135">
        <f t="shared" si="123"/>
        <v>914</v>
      </c>
      <c r="AJ156" s="135">
        <f t="shared" si="108"/>
        <v>801</v>
      </c>
      <c r="AK156" s="135">
        <f t="shared" si="109"/>
        <v>138</v>
      </c>
      <c r="AL156" s="135">
        <f t="shared" si="110"/>
        <v>91</v>
      </c>
      <c r="AM156" s="100">
        <v>0</v>
      </c>
      <c r="AN156" s="100">
        <v>103</v>
      </c>
      <c r="AO156" s="100">
        <v>65</v>
      </c>
      <c r="AP156" s="106">
        <v>0</v>
      </c>
      <c r="AQ156" s="106">
        <v>5</v>
      </c>
      <c r="AR156" s="106">
        <v>3</v>
      </c>
      <c r="AS156" s="106">
        <v>0</v>
      </c>
      <c r="AT156" s="106">
        <v>30</v>
      </c>
      <c r="AU156" s="106">
        <v>23</v>
      </c>
      <c r="AV156" s="106">
        <v>0</v>
      </c>
      <c r="AW156" s="106">
        <v>0</v>
      </c>
      <c r="AX156" s="106">
        <v>0</v>
      </c>
      <c r="AY156" s="106">
        <v>0</v>
      </c>
      <c r="AZ156" s="106">
        <v>0</v>
      </c>
      <c r="BA156" s="106"/>
      <c r="BB156" s="106">
        <v>58</v>
      </c>
      <c r="BC156" s="106">
        <v>35</v>
      </c>
      <c r="BD156" s="106">
        <v>0</v>
      </c>
      <c r="BE156" s="106">
        <v>0</v>
      </c>
      <c r="BF156" s="106">
        <v>0</v>
      </c>
      <c r="BG156" s="135">
        <f t="shared" si="111"/>
        <v>96</v>
      </c>
      <c r="BH156" s="135">
        <f t="shared" si="112"/>
        <v>92</v>
      </c>
      <c r="BI156" s="106">
        <v>2</v>
      </c>
      <c r="BJ156" s="106">
        <v>46</v>
      </c>
      <c r="BK156" s="106">
        <v>46</v>
      </c>
      <c r="BL156" s="106">
        <v>0</v>
      </c>
      <c r="BM156" s="106">
        <v>50</v>
      </c>
      <c r="BN156" s="106">
        <v>46</v>
      </c>
      <c r="BO156" s="106">
        <v>0</v>
      </c>
      <c r="BP156" s="106">
        <v>117</v>
      </c>
      <c r="BQ156" s="106">
        <v>117</v>
      </c>
      <c r="BR156" s="106">
        <v>2</v>
      </c>
      <c r="BS156" s="106">
        <v>27</v>
      </c>
      <c r="BT156" s="106">
        <v>6</v>
      </c>
      <c r="BU156" s="106">
        <v>34.5</v>
      </c>
      <c r="BV156" s="106">
        <v>628.20000000000005</v>
      </c>
      <c r="BW156" s="106" t="s">
        <v>400</v>
      </c>
      <c r="BX156" s="106">
        <v>616</v>
      </c>
      <c r="BY156" s="106">
        <v>460</v>
      </c>
      <c r="BZ156" s="106">
        <v>0</v>
      </c>
      <c r="CA156" s="106">
        <v>154.5</v>
      </c>
      <c r="CB156" s="106">
        <v>0</v>
      </c>
      <c r="CC156" s="106">
        <v>0</v>
      </c>
      <c r="CD156" s="131">
        <v>0</v>
      </c>
      <c r="CE156" s="131">
        <v>0</v>
      </c>
      <c r="CF156" s="131">
        <v>0</v>
      </c>
      <c r="CG156" s="131">
        <v>628</v>
      </c>
      <c r="CH156" s="131">
        <v>0</v>
      </c>
    </row>
    <row r="157" spans="1:86" s="91" customFormat="1" ht="74.25" customHeight="1" x14ac:dyDescent="0.5">
      <c r="A157" s="112">
        <v>14</v>
      </c>
      <c r="B157" s="111" t="s">
        <v>334</v>
      </c>
      <c r="C157" s="114">
        <f t="shared" si="106"/>
        <v>42</v>
      </c>
      <c r="D157" s="105">
        <v>4684</v>
      </c>
      <c r="E157" s="105">
        <v>4684</v>
      </c>
      <c r="F157" s="114">
        <f t="shared" si="107"/>
        <v>1058</v>
      </c>
      <c r="G157" s="114">
        <f t="shared" si="122"/>
        <v>264</v>
      </c>
      <c r="H157" s="105">
        <v>201</v>
      </c>
      <c r="I157" s="105">
        <v>23</v>
      </c>
      <c r="J157" s="105">
        <v>40</v>
      </c>
      <c r="K157" s="105">
        <v>6</v>
      </c>
      <c r="L157" s="105">
        <v>27</v>
      </c>
      <c r="M157" s="105">
        <v>418</v>
      </c>
      <c r="N157" s="105">
        <v>25</v>
      </c>
      <c r="O157" s="105">
        <v>170</v>
      </c>
      <c r="P157" s="105">
        <v>145</v>
      </c>
      <c r="Q157" s="105">
        <v>53</v>
      </c>
      <c r="R157" s="105">
        <v>62</v>
      </c>
      <c r="S157" s="105">
        <v>1550</v>
      </c>
      <c r="T157" s="105">
        <v>140</v>
      </c>
      <c r="U157" s="105">
        <v>113</v>
      </c>
      <c r="V157" s="105">
        <v>56.5</v>
      </c>
      <c r="W157" s="105">
        <v>0</v>
      </c>
      <c r="X157" s="105">
        <v>0</v>
      </c>
      <c r="Y157" s="105"/>
      <c r="Z157" s="105">
        <v>0</v>
      </c>
      <c r="AA157" s="105">
        <v>542</v>
      </c>
      <c r="AB157" s="105">
        <v>727</v>
      </c>
      <c r="AC157" s="102">
        <v>0</v>
      </c>
      <c r="AD157" s="102">
        <v>17</v>
      </c>
      <c r="AE157" s="102">
        <v>1</v>
      </c>
      <c r="AF157" s="102">
        <v>24</v>
      </c>
      <c r="AG157" s="102">
        <v>0</v>
      </c>
      <c r="AH157" s="101"/>
      <c r="AI157" s="135">
        <f t="shared" si="123"/>
        <v>1209</v>
      </c>
      <c r="AJ157" s="135">
        <f t="shared" si="108"/>
        <v>760</v>
      </c>
      <c r="AK157" s="135">
        <f t="shared" si="109"/>
        <v>80</v>
      </c>
      <c r="AL157" s="135">
        <f t="shared" si="110"/>
        <v>51</v>
      </c>
      <c r="AM157" s="100">
        <v>0</v>
      </c>
      <c r="AN157" s="100">
        <v>55</v>
      </c>
      <c r="AO157" s="100">
        <v>34</v>
      </c>
      <c r="AP157" s="106">
        <v>0</v>
      </c>
      <c r="AQ157" s="106"/>
      <c r="AR157" s="106"/>
      <c r="AS157" s="106">
        <v>0</v>
      </c>
      <c r="AT157" s="106">
        <v>25</v>
      </c>
      <c r="AU157" s="106">
        <v>17</v>
      </c>
      <c r="AV157" s="106">
        <v>0</v>
      </c>
      <c r="AW157" s="106">
        <v>0</v>
      </c>
      <c r="AX157" s="106"/>
      <c r="AY157" s="106"/>
      <c r="AZ157" s="106"/>
      <c r="BA157" s="106">
        <v>0</v>
      </c>
      <c r="BB157" s="106">
        <v>380</v>
      </c>
      <c r="BC157" s="106">
        <v>260</v>
      </c>
      <c r="BD157" s="106">
        <v>0</v>
      </c>
      <c r="BE157" s="106">
        <v>0</v>
      </c>
      <c r="BF157" s="106">
        <v>0</v>
      </c>
      <c r="BG157" s="135">
        <f t="shared" si="111"/>
        <v>70</v>
      </c>
      <c r="BH157" s="135">
        <f t="shared" si="112"/>
        <v>67</v>
      </c>
      <c r="BI157" s="106">
        <v>0</v>
      </c>
      <c r="BJ157" s="106">
        <v>17</v>
      </c>
      <c r="BK157" s="106">
        <v>17</v>
      </c>
      <c r="BL157" s="106">
        <v>0</v>
      </c>
      <c r="BM157" s="106">
        <v>53</v>
      </c>
      <c r="BN157" s="106">
        <v>50</v>
      </c>
      <c r="BO157" s="106">
        <v>0</v>
      </c>
      <c r="BP157" s="106">
        <v>30</v>
      </c>
      <c r="BQ157" s="106">
        <v>30</v>
      </c>
      <c r="BR157" s="106">
        <v>6</v>
      </c>
      <c r="BS157" s="106">
        <v>140</v>
      </c>
      <c r="BT157" s="106">
        <v>54</v>
      </c>
      <c r="BU157" s="106">
        <v>165.40000000000009</v>
      </c>
      <c r="BV157" s="106">
        <v>1192.8</v>
      </c>
      <c r="BW157" s="106">
        <v>0</v>
      </c>
      <c r="BX157" s="106">
        <v>589</v>
      </c>
      <c r="BY157" s="106">
        <v>298</v>
      </c>
      <c r="BZ157" s="106">
        <v>0</v>
      </c>
      <c r="CA157" s="106">
        <v>367.8</v>
      </c>
      <c r="CB157" s="106"/>
      <c r="CC157" s="106">
        <v>0</v>
      </c>
      <c r="CD157" s="131"/>
      <c r="CE157" s="131"/>
      <c r="CF157" s="131"/>
      <c r="CG157" s="131">
        <v>542</v>
      </c>
      <c r="CH157" s="131">
        <v>213</v>
      </c>
    </row>
    <row r="158" spans="1:86" s="91" customFormat="1" ht="74.25" customHeight="1" x14ac:dyDescent="0.5">
      <c r="A158" s="112">
        <v>15</v>
      </c>
      <c r="B158" s="111" t="s">
        <v>335</v>
      </c>
      <c r="C158" s="114">
        <f t="shared" si="106"/>
        <v>46</v>
      </c>
      <c r="D158" s="105">
        <v>4391</v>
      </c>
      <c r="E158" s="105">
        <v>4391</v>
      </c>
      <c r="F158" s="114">
        <f t="shared" si="107"/>
        <v>2799</v>
      </c>
      <c r="G158" s="114">
        <f t="shared" si="122"/>
        <v>193</v>
      </c>
      <c r="H158" s="105">
        <v>128</v>
      </c>
      <c r="I158" s="105">
        <v>22</v>
      </c>
      <c r="J158" s="105">
        <v>43</v>
      </c>
      <c r="K158" s="105">
        <v>7</v>
      </c>
      <c r="L158" s="105">
        <v>35</v>
      </c>
      <c r="M158" s="105">
        <v>159</v>
      </c>
      <c r="N158" s="105">
        <v>30</v>
      </c>
      <c r="O158" s="105">
        <v>385</v>
      </c>
      <c r="P158" s="105">
        <v>385</v>
      </c>
      <c r="Q158" s="105">
        <v>120</v>
      </c>
      <c r="R158" s="105">
        <v>400</v>
      </c>
      <c r="S158" s="105">
        <v>4786</v>
      </c>
      <c r="T158" s="105">
        <v>200</v>
      </c>
      <c r="U158" s="105">
        <v>1625</v>
      </c>
      <c r="V158" s="105">
        <v>806.5</v>
      </c>
      <c r="W158" s="105">
        <v>1</v>
      </c>
      <c r="X158" s="105">
        <v>0</v>
      </c>
      <c r="Y158" s="105">
        <v>0</v>
      </c>
      <c r="Z158" s="105">
        <v>0</v>
      </c>
      <c r="AA158" s="105">
        <v>564</v>
      </c>
      <c r="AB158" s="105">
        <v>254</v>
      </c>
      <c r="AC158" s="102">
        <v>0</v>
      </c>
      <c r="AD158" s="102">
        <v>33</v>
      </c>
      <c r="AE158" s="102">
        <v>0</v>
      </c>
      <c r="AF158" s="102">
        <v>13</v>
      </c>
      <c r="AG158" s="102">
        <v>0</v>
      </c>
      <c r="AH158" s="101"/>
      <c r="AI158" s="135">
        <f t="shared" si="123"/>
        <v>1536</v>
      </c>
      <c r="AJ158" s="135">
        <f t="shared" si="108"/>
        <v>1422</v>
      </c>
      <c r="AK158" s="135">
        <f t="shared" si="109"/>
        <v>171</v>
      </c>
      <c r="AL158" s="135">
        <f t="shared" si="110"/>
        <v>92</v>
      </c>
      <c r="AM158" s="100">
        <v>0</v>
      </c>
      <c r="AN158" s="100">
        <v>144</v>
      </c>
      <c r="AO158" s="100">
        <v>77</v>
      </c>
      <c r="AP158" s="106">
        <v>0</v>
      </c>
      <c r="AQ158" s="106">
        <v>0</v>
      </c>
      <c r="AR158" s="106">
        <v>0</v>
      </c>
      <c r="AS158" s="106">
        <v>0</v>
      </c>
      <c r="AT158" s="106">
        <v>27</v>
      </c>
      <c r="AU158" s="106">
        <v>15</v>
      </c>
      <c r="AV158" s="106">
        <v>0</v>
      </c>
      <c r="AW158" s="106">
        <v>0</v>
      </c>
      <c r="AX158" s="106">
        <v>0</v>
      </c>
      <c r="AY158" s="106">
        <v>0</v>
      </c>
      <c r="AZ158" s="106">
        <v>0</v>
      </c>
      <c r="BA158" s="106">
        <v>0</v>
      </c>
      <c r="BB158" s="106">
        <v>144</v>
      </c>
      <c r="BC158" s="106">
        <v>94</v>
      </c>
      <c r="BD158" s="106">
        <v>0</v>
      </c>
      <c r="BE158" s="106">
        <v>26</v>
      </c>
      <c r="BF158" s="106">
        <v>0</v>
      </c>
      <c r="BG158" s="135">
        <f t="shared" si="111"/>
        <v>320</v>
      </c>
      <c r="BH158" s="135">
        <f t="shared" si="112"/>
        <v>296</v>
      </c>
      <c r="BI158" s="106">
        <v>2</v>
      </c>
      <c r="BJ158" s="106">
        <v>200</v>
      </c>
      <c r="BK158" s="106">
        <v>200</v>
      </c>
      <c r="BL158" s="106">
        <v>0</v>
      </c>
      <c r="BM158" s="106">
        <v>120</v>
      </c>
      <c r="BN158" s="106">
        <v>96</v>
      </c>
      <c r="BO158" s="106">
        <v>0</v>
      </c>
      <c r="BP158" s="106">
        <v>100</v>
      </c>
      <c r="BQ158" s="106">
        <v>100</v>
      </c>
      <c r="BR158" s="106">
        <v>1</v>
      </c>
      <c r="BS158" s="106">
        <v>65</v>
      </c>
      <c r="BT158" s="106">
        <v>42</v>
      </c>
      <c r="BU158" s="106">
        <v>18</v>
      </c>
      <c r="BV158" s="106">
        <v>1667.4</v>
      </c>
      <c r="BW158" s="106">
        <v>54</v>
      </c>
      <c r="BX158" s="106">
        <v>881</v>
      </c>
      <c r="BY158" s="106">
        <v>798</v>
      </c>
      <c r="BZ158" s="106">
        <v>12</v>
      </c>
      <c r="CA158" s="106">
        <v>177.7</v>
      </c>
      <c r="CB158" s="106">
        <v>0</v>
      </c>
      <c r="CC158" s="106">
        <v>1</v>
      </c>
      <c r="CD158" s="131">
        <v>0</v>
      </c>
      <c r="CE158" s="131">
        <v>0</v>
      </c>
      <c r="CF158" s="131">
        <v>0</v>
      </c>
      <c r="CG158" s="131">
        <v>564</v>
      </c>
      <c r="CH158" s="131">
        <v>3</v>
      </c>
    </row>
    <row r="159" spans="1:86" s="89" customFormat="1" ht="74.25" customHeight="1" x14ac:dyDescent="0.5">
      <c r="A159" s="335" t="s">
        <v>122</v>
      </c>
      <c r="B159" s="335"/>
      <c r="C159" s="133">
        <f t="shared" si="106"/>
        <v>548</v>
      </c>
      <c r="D159" s="133"/>
      <c r="E159" s="133">
        <f>SUM(E160:E181)</f>
        <v>37295</v>
      </c>
      <c r="F159" s="133">
        <f t="shared" si="107"/>
        <v>17667</v>
      </c>
      <c r="G159" s="133">
        <f t="shared" si="122"/>
        <v>5631</v>
      </c>
      <c r="H159" s="133">
        <f>SUM(H160:H181)</f>
        <v>4565</v>
      </c>
      <c r="I159" s="133">
        <f t="shared" ref="I159" si="124">SUM(I160:I181)</f>
        <v>0</v>
      </c>
      <c r="J159" s="133">
        <f>SUM(J160:J181)</f>
        <v>1066</v>
      </c>
      <c r="K159" s="133">
        <f>SUM(K160:K181)</f>
        <v>104</v>
      </c>
      <c r="L159" s="133">
        <f t="shared" ref="L159" si="125">SUM(L160:L181)</f>
        <v>409</v>
      </c>
      <c r="M159" s="133">
        <v>1542</v>
      </c>
      <c r="N159" s="133">
        <f t="shared" ref="N159:Q159" si="126">SUM(N160:N181)</f>
        <v>0</v>
      </c>
      <c r="O159" s="133">
        <v>2863</v>
      </c>
      <c r="P159" s="133">
        <f t="shared" si="126"/>
        <v>2215</v>
      </c>
      <c r="Q159" s="133">
        <f t="shared" si="126"/>
        <v>967</v>
      </c>
      <c r="R159" s="135">
        <f t="shared" ref="R159:S159" si="127">SUM(R160:R181)</f>
        <v>1430</v>
      </c>
      <c r="S159" s="135">
        <f t="shared" si="127"/>
        <v>17000.050000000003</v>
      </c>
      <c r="T159" s="135"/>
      <c r="U159" s="135">
        <f t="shared" ref="U159:V159" si="128">SUM(U160:U181)</f>
        <v>6097</v>
      </c>
      <c r="V159" s="135">
        <f t="shared" si="128"/>
        <v>1554.1</v>
      </c>
      <c r="W159" s="135">
        <v>788</v>
      </c>
      <c r="X159" s="135">
        <v>22</v>
      </c>
      <c r="Y159" s="135">
        <f t="shared" ref="Y159:AD159" si="129">SUM(Y160:Y181)</f>
        <v>0</v>
      </c>
      <c r="Z159" s="133">
        <f t="shared" si="129"/>
        <v>0</v>
      </c>
      <c r="AA159" s="133">
        <f t="shared" si="129"/>
        <v>13000</v>
      </c>
      <c r="AB159" s="133">
        <f t="shared" si="129"/>
        <v>37</v>
      </c>
      <c r="AC159" s="133">
        <f t="shared" si="129"/>
        <v>0</v>
      </c>
      <c r="AD159" s="133">
        <f t="shared" si="129"/>
        <v>233</v>
      </c>
      <c r="AE159" s="133">
        <f t="shared" ref="AE159:CH159" si="130">SUM(AE160:AE181)</f>
        <v>13</v>
      </c>
      <c r="AF159" s="133">
        <f t="shared" si="130"/>
        <v>157</v>
      </c>
      <c r="AG159" s="133">
        <f t="shared" si="130"/>
        <v>145</v>
      </c>
      <c r="AH159" s="133">
        <f t="shared" si="130"/>
        <v>0</v>
      </c>
      <c r="AI159" s="135">
        <f t="shared" si="123"/>
        <v>18150</v>
      </c>
      <c r="AJ159" s="135">
        <f t="shared" si="108"/>
        <v>17629</v>
      </c>
      <c r="AK159" s="135">
        <f t="shared" si="109"/>
        <v>2699</v>
      </c>
      <c r="AL159" s="135">
        <f t="shared" si="110"/>
        <v>826</v>
      </c>
      <c r="AM159" s="133">
        <f t="shared" si="130"/>
        <v>0</v>
      </c>
      <c r="AN159" s="133">
        <f t="shared" si="130"/>
        <v>2317</v>
      </c>
      <c r="AO159" s="133">
        <f t="shared" si="130"/>
        <v>706</v>
      </c>
      <c r="AP159" s="133">
        <f t="shared" si="130"/>
        <v>0</v>
      </c>
      <c r="AQ159" s="133">
        <f t="shared" si="130"/>
        <v>0</v>
      </c>
      <c r="AR159" s="133">
        <f t="shared" si="130"/>
        <v>0</v>
      </c>
      <c r="AS159" s="133">
        <f t="shared" si="130"/>
        <v>0</v>
      </c>
      <c r="AT159" s="133">
        <f t="shared" si="130"/>
        <v>382</v>
      </c>
      <c r="AU159" s="133">
        <f t="shared" si="130"/>
        <v>120</v>
      </c>
      <c r="AV159" s="133">
        <f t="shared" si="130"/>
        <v>0</v>
      </c>
      <c r="AW159" s="133">
        <f t="shared" si="130"/>
        <v>76</v>
      </c>
      <c r="AX159" s="133">
        <f t="shared" si="130"/>
        <v>61</v>
      </c>
      <c r="AY159" s="133">
        <f t="shared" si="130"/>
        <v>0</v>
      </c>
      <c r="AZ159" s="133">
        <f t="shared" si="130"/>
        <v>860</v>
      </c>
      <c r="BA159" s="133">
        <f t="shared" si="130"/>
        <v>0</v>
      </c>
      <c r="BB159" s="133">
        <f t="shared" si="130"/>
        <v>1392</v>
      </c>
      <c r="BC159" s="133">
        <f t="shared" si="130"/>
        <v>374</v>
      </c>
      <c r="BD159" s="133">
        <f t="shared" si="130"/>
        <v>0</v>
      </c>
      <c r="BE159" s="133">
        <f t="shared" si="130"/>
        <v>0</v>
      </c>
      <c r="BF159" s="133">
        <f t="shared" si="130"/>
        <v>0</v>
      </c>
      <c r="BG159" s="135">
        <f t="shared" si="111"/>
        <v>3182</v>
      </c>
      <c r="BH159" s="135">
        <f t="shared" si="112"/>
        <v>3182</v>
      </c>
      <c r="BI159" s="133">
        <f t="shared" si="130"/>
        <v>0</v>
      </c>
      <c r="BJ159" s="133">
        <f t="shared" si="130"/>
        <v>2215</v>
      </c>
      <c r="BK159" s="133">
        <f t="shared" si="130"/>
        <v>2215</v>
      </c>
      <c r="BL159" s="133">
        <f t="shared" si="130"/>
        <v>0</v>
      </c>
      <c r="BM159" s="133">
        <f t="shared" si="130"/>
        <v>967</v>
      </c>
      <c r="BN159" s="133">
        <f t="shared" si="130"/>
        <v>967</v>
      </c>
      <c r="BO159" s="133">
        <f t="shared" si="130"/>
        <v>0</v>
      </c>
      <c r="BP159" s="133">
        <f t="shared" si="130"/>
        <v>608</v>
      </c>
      <c r="BQ159" s="133">
        <f t="shared" si="130"/>
        <v>608</v>
      </c>
      <c r="BR159" s="133">
        <f t="shared" si="130"/>
        <v>0</v>
      </c>
      <c r="BS159" s="133">
        <f t="shared" si="130"/>
        <v>631</v>
      </c>
      <c r="BT159" s="133">
        <f t="shared" si="130"/>
        <v>317</v>
      </c>
      <c r="BU159" s="133">
        <f t="shared" si="130"/>
        <v>0</v>
      </c>
      <c r="BV159" s="133">
        <f t="shared" si="130"/>
        <v>33924</v>
      </c>
      <c r="BW159" s="133">
        <f t="shared" si="130"/>
        <v>0</v>
      </c>
      <c r="BX159" s="133">
        <f t="shared" si="130"/>
        <v>12261</v>
      </c>
      <c r="BY159" s="133">
        <f t="shared" si="130"/>
        <v>12261</v>
      </c>
      <c r="BZ159" s="133">
        <f t="shared" si="130"/>
        <v>0</v>
      </c>
      <c r="CA159" s="133">
        <f t="shared" si="130"/>
        <v>3069.25</v>
      </c>
      <c r="CB159" s="133">
        <f t="shared" si="130"/>
        <v>0</v>
      </c>
      <c r="CC159" s="133">
        <f t="shared" si="130"/>
        <v>91</v>
      </c>
      <c r="CD159" s="133">
        <f t="shared" si="130"/>
        <v>0</v>
      </c>
      <c r="CE159" s="133">
        <f t="shared" si="130"/>
        <v>0</v>
      </c>
      <c r="CF159" s="133">
        <f t="shared" si="130"/>
        <v>0</v>
      </c>
      <c r="CG159" s="133">
        <f t="shared" si="130"/>
        <v>0</v>
      </c>
      <c r="CH159" s="133">
        <f t="shared" si="130"/>
        <v>0</v>
      </c>
    </row>
    <row r="160" spans="1:86" s="90" customFormat="1" ht="74.25" customHeight="1" x14ac:dyDescent="0.5">
      <c r="A160" s="112">
        <v>1</v>
      </c>
      <c r="B160" s="111" t="s">
        <v>265</v>
      </c>
      <c r="C160" s="114">
        <f t="shared" si="106"/>
        <v>28</v>
      </c>
      <c r="D160" s="105"/>
      <c r="E160" s="105">
        <v>2144</v>
      </c>
      <c r="F160" s="114">
        <f t="shared" si="107"/>
        <v>767</v>
      </c>
      <c r="G160" s="114">
        <f t="shared" si="122"/>
        <v>299</v>
      </c>
      <c r="H160" s="105">
        <v>257</v>
      </c>
      <c r="I160" s="105">
        <v>0</v>
      </c>
      <c r="J160" s="105">
        <v>42</v>
      </c>
      <c r="K160" s="105">
        <v>5</v>
      </c>
      <c r="L160" s="105">
        <v>17</v>
      </c>
      <c r="M160" s="105">
        <v>47</v>
      </c>
      <c r="N160" s="105">
        <v>0</v>
      </c>
      <c r="O160" s="105">
        <v>170</v>
      </c>
      <c r="P160" s="105">
        <v>130</v>
      </c>
      <c r="Q160" s="105">
        <v>51</v>
      </c>
      <c r="R160" s="105">
        <v>246</v>
      </c>
      <c r="S160" s="105">
        <v>2607</v>
      </c>
      <c r="T160" s="105">
        <v>0</v>
      </c>
      <c r="U160" s="105">
        <v>0</v>
      </c>
      <c r="V160" s="105">
        <v>0</v>
      </c>
      <c r="W160" s="105">
        <v>25</v>
      </c>
      <c r="X160" s="105">
        <v>1</v>
      </c>
      <c r="Y160" s="105">
        <v>0</v>
      </c>
      <c r="Z160" s="105"/>
      <c r="AA160" s="105">
        <v>900</v>
      </c>
      <c r="AB160" s="105"/>
      <c r="AC160" s="102">
        <v>0</v>
      </c>
      <c r="AD160" s="102">
        <v>14</v>
      </c>
      <c r="AE160" s="102">
        <v>0</v>
      </c>
      <c r="AF160" s="102">
        <v>8</v>
      </c>
      <c r="AG160" s="102">
        <v>6</v>
      </c>
      <c r="AH160" s="101"/>
      <c r="AI160" s="135">
        <f t="shared" si="123"/>
        <v>227</v>
      </c>
      <c r="AJ160" s="135">
        <f t="shared" si="108"/>
        <v>220</v>
      </c>
      <c r="AK160" s="135">
        <f t="shared" si="109"/>
        <v>152</v>
      </c>
      <c r="AL160" s="135">
        <f t="shared" si="110"/>
        <v>6</v>
      </c>
      <c r="AM160" s="100">
        <v>0</v>
      </c>
      <c r="AN160" s="100">
        <v>142</v>
      </c>
      <c r="AO160" s="100">
        <v>6</v>
      </c>
      <c r="AP160" s="106">
        <v>0</v>
      </c>
      <c r="AQ160" s="106">
        <v>0</v>
      </c>
      <c r="AR160" s="106">
        <v>0</v>
      </c>
      <c r="AS160" s="106">
        <v>0</v>
      </c>
      <c r="AT160" s="106">
        <v>10</v>
      </c>
      <c r="AU160" s="106">
        <v>0</v>
      </c>
      <c r="AV160" s="106">
        <v>0</v>
      </c>
      <c r="AW160" s="106">
        <v>0</v>
      </c>
      <c r="AX160" s="106">
        <v>0</v>
      </c>
      <c r="AY160" s="106">
        <v>0</v>
      </c>
      <c r="AZ160" s="106">
        <v>0</v>
      </c>
      <c r="BA160" s="106">
        <v>0</v>
      </c>
      <c r="BB160" s="106">
        <v>20</v>
      </c>
      <c r="BC160" s="106">
        <v>9</v>
      </c>
      <c r="BD160" s="106">
        <v>0</v>
      </c>
      <c r="BE160" s="106">
        <v>0</v>
      </c>
      <c r="BF160" s="106">
        <v>0</v>
      </c>
      <c r="BG160" s="135">
        <f t="shared" si="111"/>
        <v>181</v>
      </c>
      <c r="BH160" s="135">
        <f t="shared" si="112"/>
        <v>181</v>
      </c>
      <c r="BI160" s="106">
        <v>0</v>
      </c>
      <c r="BJ160" s="106">
        <v>130</v>
      </c>
      <c r="BK160" s="106">
        <v>130</v>
      </c>
      <c r="BL160" s="106">
        <v>0</v>
      </c>
      <c r="BM160" s="106">
        <v>51</v>
      </c>
      <c r="BN160" s="106">
        <v>51</v>
      </c>
      <c r="BO160" s="106">
        <v>0</v>
      </c>
      <c r="BP160" s="106">
        <v>20</v>
      </c>
      <c r="BQ160" s="106">
        <v>20</v>
      </c>
      <c r="BR160" s="106">
        <v>0</v>
      </c>
      <c r="BS160" s="106">
        <v>6</v>
      </c>
      <c r="BT160" s="106">
        <v>4</v>
      </c>
      <c r="BU160" s="106">
        <v>0</v>
      </c>
      <c r="BV160" s="106">
        <v>455</v>
      </c>
      <c r="BW160" s="106">
        <v>0</v>
      </c>
      <c r="BX160" s="106">
        <v>0</v>
      </c>
      <c r="BY160" s="106">
        <v>0</v>
      </c>
      <c r="BZ160" s="106">
        <v>0</v>
      </c>
      <c r="CA160" s="106">
        <v>0</v>
      </c>
      <c r="CB160" s="106">
        <v>0</v>
      </c>
      <c r="CC160" s="106">
        <v>1</v>
      </c>
      <c r="CD160" s="131">
        <v>0</v>
      </c>
      <c r="CE160" s="131">
        <v>0</v>
      </c>
      <c r="CF160" s="131">
        <v>0</v>
      </c>
      <c r="CG160" s="131">
        <v>0</v>
      </c>
      <c r="CH160" s="131">
        <v>0</v>
      </c>
    </row>
    <row r="161" spans="1:86" s="90" customFormat="1" ht="74.25" customHeight="1" x14ac:dyDescent="0.5">
      <c r="A161" s="112">
        <v>2</v>
      </c>
      <c r="B161" s="98" t="s">
        <v>266</v>
      </c>
      <c r="C161" s="114">
        <f t="shared" si="106"/>
        <v>35</v>
      </c>
      <c r="D161" s="105"/>
      <c r="E161" s="105">
        <v>1656</v>
      </c>
      <c r="F161" s="114">
        <f t="shared" si="107"/>
        <v>433</v>
      </c>
      <c r="G161" s="114">
        <f t="shared" si="122"/>
        <v>258</v>
      </c>
      <c r="H161" s="105">
        <v>218</v>
      </c>
      <c r="I161" s="105">
        <v>0</v>
      </c>
      <c r="J161" s="105">
        <v>40</v>
      </c>
      <c r="K161" s="105">
        <v>6</v>
      </c>
      <c r="L161" s="105">
        <v>18</v>
      </c>
      <c r="M161" s="105">
        <v>108</v>
      </c>
      <c r="N161" s="105">
        <v>0</v>
      </c>
      <c r="O161" s="105">
        <v>20</v>
      </c>
      <c r="P161" s="105">
        <v>77</v>
      </c>
      <c r="Q161" s="105">
        <v>48</v>
      </c>
      <c r="R161" s="105">
        <v>41</v>
      </c>
      <c r="S161" s="105">
        <v>436.1</v>
      </c>
      <c r="T161" s="105">
        <v>0</v>
      </c>
      <c r="U161" s="105">
        <v>0</v>
      </c>
      <c r="V161" s="105">
        <v>0</v>
      </c>
      <c r="W161" s="105">
        <v>24</v>
      </c>
      <c r="X161" s="105">
        <v>1</v>
      </c>
      <c r="Y161" s="105">
        <v>0</v>
      </c>
      <c r="Z161" s="105"/>
      <c r="AA161" s="105">
        <v>1000</v>
      </c>
      <c r="AB161" s="105"/>
      <c r="AC161" s="102">
        <v>0</v>
      </c>
      <c r="AD161" s="102">
        <v>18</v>
      </c>
      <c r="AE161" s="102">
        <v>0</v>
      </c>
      <c r="AF161" s="102">
        <v>9</v>
      </c>
      <c r="AG161" s="102">
        <v>8</v>
      </c>
      <c r="AH161" s="101"/>
      <c r="AI161" s="135">
        <f t="shared" si="123"/>
        <v>231</v>
      </c>
      <c r="AJ161" s="135">
        <f t="shared" si="108"/>
        <v>227</v>
      </c>
      <c r="AK161" s="135">
        <f t="shared" si="109"/>
        <v>108</v>
      </c>
      <c r="AL161" s="135">
        <f t="shared" si="110"/>
        <v>15</v>
      </c>
      <c r="AM161" s="100">
        <v>0</v>
      </c>
      <c r="AN161" s="100">
        <v>83</v>
      </c>
      <c r="AO161" s="100">
        <v>15</v>
      </c>
      <c r="AP161" s="106">
        <v>0</v>
      </c>
      <c r="AQ161" s="106">
        <v>0</v>
      </c>
      <c r="AR161" s="106">
        <v>0</v>
      </c>
      <c r="AS161" s="106">
        <v>0</v>
      </c>
      <c r="AT161" s="106">
        <v>25</v>
      </c>
      <c r="AU161" s="106">
        <v>0</v>
      </c>
      <c r="AV161" s="106">
        <v>0</v>
      </c>
      <c r="AW161" s="106">
        <v>0</v>
      </c>
      <c r="AX161" s="106">
        <v>0</v>
      </c>
      <c r="AY161" s="106">
        <v>0</v>
      </c>
      <c r="AZ161" s="106">
        <v>0</v>
      </c>
      <c r="BA161" s="106">
        <v>0</v>
      </c>
      <c r="BB161" s="106">
        <v>22</v>
      </c>
      <c r="BC161" s="106">
        <v>4</v>
      </c>
      <c r="BD161" s="106">
        <v>0</v>
      </c>
      <c r="BE161" s="106">
        <v>0</v>
      </c>
      <c r="BF161" s="106">
        <v>0</v>
      </c>
      <c r="BG161" s="135">
        <f t="shared" si="111"/>
        <v>125</v>
      </c>
      <c r="BH161" s="135">
        <f t="shared" si="112"/>
        <v>125</v>
      </c>
      <c r="BI161" s="106">
        <v>0</v>
      </c>
      <c r="BJ161" s="106">
        <v>77</v>
      </c>
      <c r="BK161" s="106">
        <v>77</v>
      </c>
      <c r="BL161" s="106">
        <v>0</v>
      </c>
      <c r="BM161" s="106">
        <v>48</v>
      </c>
      <c r="BN161" s="106">
        <v>48</v>
      </c>
      <c r="BO161" s="106">
        <v>0</v>
      </c>
      <c r="BP161" s="106">
        <v>80</v>
      </c>
      <c r="BQ161" s="106">
        <v>80</v>
      </c>
      <c r="BR161" s="106">
        <v>0</v>
      </c>
      <c r="BS161" s="106">
        <v>4</v>
      </c>
      <c r="BT161" s="106">
        <v>3</v>
      </c>
      <c r="BU161" s="106">
        <v>0</v>
      </c>
      <c r="BV161" s="106">
        <v>439</v>
      </c>
      <c r="BW161" s="106">
        <v>0</v>
      </c>
      <c r="BX161" s="106">
        <v>0</v>
      </c>
      <c r="BY161" s="106">
        <v>0</v>
      </c>
      <c r="BZ161" s="106">
        <v>0</v>
      </c>
      <c r="CA161" s="106">
        <v>0</v>
      </c>
      <c r="CB161" s="106">
        <v>0</v>
      </c>
      <c r="CC161" s="106">
        <v>2</v>
      </c>
      <c r="CD161" s="131">
        <v>0</v>
      </c>
      <c r="CE161" s="131">
        <v>0</v>
      </c>
      <c r="CF161" s="131">
        <v>0</v>
      </c>
      <c r="CG161" s="131">
        <v>0</v>
      </c>
      <c r="CH161" s="131">
        <v>0</v>
      </c>
    </row>
    <row r="162" spans="1:86" s="90" customFormat="1" ht="74.25" customHeight="1" x14ac:dyDescent="0.5">
      <c r="A162" s="112">
        <v>3</v>
      </c>
      <c r="B162" s="108" t="s">
        <v>267</v>
      </c>
      <c r="C162" s="114">
        <f t="shared" si="106"/>
        <v>16</v>
      </c>
      <c r="D162" s="105"/>
      <c r="E162" s="105">
        <v>257</v>
      </c>
      <c r="F162" s="114">
        <f t="shared" si="107"/>
        <v>376</v>
      </c>
      <c r="G162" s="114">
        <f t="shared" si="122"/>
        <v>174</v>
      </c>
      <c r="H162" s="105">
        <v>147</v>
      </c>
      <c r="I162" s="105">
        <v>0</v>
      </c>
      <c r="J162" s="105">
        <v>27</v>
      </c>
      <c r="K162" s="105">
        <v>3</v>
      </c>
      <c r="L162" s="105">
        <v>17</v>
      </c>
      <c r="M162" s="105">
        <v>105</v>
      </c>
      <c r="N162" s="105">
        <v>0</v>
      </c>
      <c r="O162" s="105">
        <v>40</v>
      </c>
      <c r="P162" s="105">
        <v>113</v>
      </c>
      <c r="Q162" s="105">
        <v>45</v>
      </c>
      <c r="R162" s="105">
        <v>54</v>
      </c>
      <c r="S162" s="105">
        <v>580.17999999999995</v>
      </c>
      <c r="T162" s="105">
        <v>0</v>
      </c>
      <c r="U162" s="105">
        <v>0</v>
      </c>
      <c r="V162" s="105">
        <v>0</v>
      </c>
      <c r="W162" s="105">
        <v>20</v>
      </c>
      <c r="X162" s="105">
        <v>1</v>
      </c>
      <c r="Y162" s="105">
        <v>0</v>
      </c>
      <c r="Z162" s="105"/>
      <c r="AA162" s="105">
        <v>600</v>
      </c>
      <c r="AB162" s="105"/>
      <c r="AC162" s="102">
        <v>0</v>
      </c>
      <c r="AD162" s="102">
        <v>7</v>
      </c>
      <c r="AE162" s="102">
        <v>0</v>
      </c>
      <c r="AF162" s="102">
        <v>5</v>
      </c>
      <c r="AG162" s="102">
        <v>4</v>
      </c>
      <c r="AH162" s="101"/>
      <c r="AI162" s="135">
        <f t="shared" si="123"/>
        <v>191</v>
      </c>
      <c r="AJ162" s="135">
        <f t="shared" si="108"/>
        <v>166</v>
      </c>
      <c r="AK162" s="135">
        <f t="shared" si="109"/>
        <v>47</v>
      </c>
      <c r="AL162" s="135">
        <f t="shared" si="110"/>
        <v>0</v>
      </c>
      <c r="AM162" s="100">
        <v>0</v>
      </c>
      <c r="AN162" s="100">
        <v>46</v>
      </c>
      <c r="AO162" s="100">
        <v>0</v>
      </c>
      <c r="AP162" s="106">
        <v>0</v>
      </c>
      <c r="AQ162" s="106">
        <v>0</v>
      </c>
      <c r="AR162" s="106">
        <v>0</v>
      </c>
      <c r="AS162" s="106">
        <v>0</v>
      </c>
      <c r="AT162" s="106">
        <v>1</v>
      </c>
      <c r="AU162" s="106">
        <v>0</v>
      </c>
      <c r="AV162" s="106">
        <v>0</v>
      </c>
      <c r="AW162" s="106">
        <v>0</v>
      </c>
      <c r="AX162" s="106">
        <v>0</v>
      </c>
      <c r="AY162" s="106">
        <v>0</v>
      </c>
      <c r="AZ162" s="106">
        <v>0</v>
      </c>
      <c r="BA162" s="106">
        <v>0</v>
      </c>
      <c r="BB162" s="106">
        <v>23</v>
      </c>
      <c r="BC162" s="106">
        <v>3</v>
      </c>
      <c r="BD162" s="106">
        <v>0</v>
      </c>
      <c r="BE162" s="106">
        <v>0</v>
      </c>
      <c r="BF162" s="106">
        <v>0</v>
      </c>
      <c r="BG162" s="135">
        <f t="shared" si="111"/>
        <v>158</v>
      </c>
      <c r="BH162" s="135">
        <f t="shared" si="112"/>
        <v>158</v>
      </c>
      <c r="BI162" s="106">
        <v>0</v>
      </c>
      <c r="BJ162" s="106">
        <v>113</v>
      </c>
      <c r="BK162" s="106">
        <v>113</v>
      </c>
      <c r="BL162" s="106">
        <v>0</v>
      </c>
      <c r="BM162" s="106">
        <v>45</v>
      </c>
      <c r="BN162" s="106">
        <v>45</v>
      </c>
      <c r="BO162" s="106">
        <v>0</v>
      </c>
      <c r="BP162" s="106">
        <v>0</v>
      </c>
      <c r="BQ162" s="106">
        <v>0</v>
      </c>
      <c r="BR162" s="106">
        <v>0</v>
      </c>
      <c r="BS162" s="106">
        <v>10</v>
      </c>
      <c r="BT162" s="106">
        <v>5</v>
      </c>
      <c r="BU162" s="106">
        <v>0</v>
      </c>
      <c r="BV162" s="106">
        <v>2463</v>
      </c>
      <c r="BW162" s="106">
        <v>0</v>
      </c>
      <c r="BX162" s="106">
        <v>0</v>
      </c>
      <c r="BY162" s="106">
        <v>0</v>
      </c>
      <c r="BZ162" s="106">
        <v>0</v>
      </c>
      <c r="CA162" s="106">
        <v>0</v>
      </c>
      <c r="CB162" s="106">
        <v>0</v>
      </c>
      <c r="CC162" s="106">
        <v>0</v>
      </c>
      <c r="CD162" s="131">
        <v>0</v>
      </c>
      <c r="CE162" s="131">
        <v>0</v>
      </c>
      <c r="CF162" s="131">
        <v>0</v>
      </c>
      <c r="CG162" s="131">
        <v>0</v>
      </c>
      <c r="CH162" s="131">
        <v>0</v>
      </c>
    </row>
    <row r="163" spans="1:86" s="90" customFormat="1" ht="74.25" customHeight="1" x14ac:dyDescent="0.5">
      <c r="A163" s="112">
        <v>4</v>
      </c>
      <c r="B163" s="108" t="s">
        <v>268</v>
      </c>
      <c r="C163" s="114">
        <f t="shared" si="106"/>
        <v>13</v>
      </c>
      <c r="D163" s="105"/>
      <c r="E163" s="105">
        <v>363</v>
      </c>
      <c r="F163" s="114">
        <f t="shared" si="107"/>
        <v>246</v>
      </c>
      <c r="G163" s="114">
        <f t="shared" si="122"/>
        <v>126</v>
      </c>
      <c r="H163" s="105">
        <v>98</v>
      </c>
      <c r="I163" s="105">
        <v>0</v>
      </c>
      <c r="J163" s="105">
        <v>28</v>
      </c>
      <c r="K163" s="105">
        <v>3</v>
      </c>
      <c r="L163" s="105">
        <v>16</v>
      </c>
      <c r="M163" s="105">
        <v>67</v>
      </c>
      <c r="N163" s="105">
        <v>0</v>
      </c>
      <c r="O163" s="105">
        <v>21</v>
      </c>
      <c r="P163" s="105">
        <v>71</v>
      </c>
      <c r="Q163" s="105">
        <v>98</v>
      </c>
      <c r="R163" s="105">
        <v>29</v>
      </c>
      <c r="S163" s="105">
        <v>315.06</v>
      </c>
      <c r="T163" s="105">
        <v>0</v>
      </c>
      <c r="U163" s="105">
        <v>0</v>
      </c>
      <c r="V163" s="105">
        <v>0</v>
      </c>
      <c r="W163" s="105">
        <v>26</v>
      </c>
      <c r="X163" s="105">
        <v>1</v>
      </c>
      <c r="Y163" s="105">
        <v>0</v>
      </c>
      <c r="Z163" s="105"/>
      <c r="AA163" s="105">
        <v>300</v>
      </c>
      <c r="AB163" s="105"/>
      <c r="AC163" s="102">
        <v>0</v>
      </c>
      <c r="AD163" s="102">
        <v>5</v>
      </c>
      <c r="AE163" s="102">
        <v>0</v>
      </c>
      <c r="AF163" s="102">
        <v>3</v>
      </c>
      <c r="AG163" s="102">
        <v>5</v>
      </c>
      <c r="AH163" s="101"/>
      <c r="AI163" s="135">
        <f t="shared" si="123"/>
        <v>249</v>
      </c>
      <c r="AJ163" s="135">
        <f t="shared" si="108"/>
        <v>273</v>
      </c>
      <c r="AK163" s="135">
        <f t="shared" si="109"/>
        <v>92</v>
      </c>
      <c r="AL163" s="135">
        <f t="shared" si="110"/>
        <v>31</v>
      </c>
      <c r="AM163" s="100">
        <v>0</v>
      </c>
      <c r="AN163" s="100">
        <v>84</v>
      </c>
      <c r="AO163" s="100">
        <v>23</v>
      </c>
      <c r="AP163" s="106">
        <v>0</v>
      </c>
      <c r="AQ163" s="106">
        <v>0</v>
      </c>
      <c r="AR163" s="106">
        <v>0</v>
      </c>
      <c r="AS163" s="106">
        <v>0</v>
      </c>
      <c r="AT163" s="106">
        <v>8</v>
      </c>
      <c r="AU163" s="106">
        <v>8</v>
      </c>
      <c r="AV163" s="106">
        <v>0</v>
      </c>
      <c r="AW163" s="106">
        <v>1</v>
      </c>
      <c r="AX163" s="106">
        <v>1</v>
      </c>
      <c r="AY163" s="106">
        <v>0</v>
      </c>
      <c r="AZ163" s="106">
        <v>245</v>
      </c>
      <c r="BA163" s="106">
        <v>0</v>
      </c>
      <c r="BB163" s="106">
        <v>36</v>
      </c>
      <c r="BC163" s="106">
        <v>30</v>
      </c>
      <c r="BD163" s="106">
        <v>0</v>
      </c>
      <c r="BE163" s="106">
        <v>0</v>
      </c>
      <c r="BF163" s="106">
        <v>0</v>
      </c>
      <c r="BG163" s="135">
        <f t="shared" si="111"/>
        <v>169</v>
      </c>
      <c r="BH163" s="135">
        <f t="shared" si="112"/>
        <v>169</v>
      </c>
      <c r="BI163" s="106">
        <v>0</v>
      </c>
      <c r="BJ163" s="106">
        <v>71</v>
      </c>
      <c r="BK163" s="106">
        <v>71</v>
      </c>
      <c r="BL163" s="106">
        <v>0</v>
      </c>
      <c r="BM163" s="106">
        <v>98</v>
      </c>
      <c r="BN163" s="106">
        <v>98</v>
      </c>
      <c r="BO163" s="106">
        <v>0</v>
      </c>
      <c r="BP163" s="106">
        <v>40</v>
      </c>
      <c r="BQ163" s="106">
        <v>40</v>
      </c>
      <c r="BR163" s="106">
        <v>0</v>
      </c>
      <c r="BS163" s="106">
        <v>3</v>
      </c>
      <c r="BT163" s="106">
        <v>2</v>
      </c>
      <c r="BU163" s="106">
        <v>0</v>
      </c>
      <c r="BV163" s="106">
        <v>310</v>
      </c>
      <c r="BW163" s="106">
        <v>0</v>
      </c>
      <c r="BX163" s="106">
        <v>0</v>
      </c>
      <c r="BY163" s="106">
        <v>0</v>
      </c>
      <c r="BZ163" s="106">
        <v>0</v>
      </c>
      <c r="CA163" s="106">
        <v>0</v>
      </c>
      <c r="CB163" s="106">
        <v>0</v>
      </c>
      <c r="CC163" s="106">
        <v>1</v>
      </c>
      <c r="CD163" s="131">
        <v>0</v>
      </c>
      <c r="CE163" s="131">
        <v>0</v>
      </c>
      <c r="CF163" s="131">
        <v>0</v>
      </c>
      <c r="CG163" s="131">
        <v>0</v>
      </c>
      <c r="CH163" s="131">
        <v>0</v>
      </c>
    </row>
    <row r="164" spans="1:86" s="91" customFormat="1" ht="74.25" customHeight="1" x14ac:dyDescent="0.5">
      <c r="A164" s="112">
        <v>5</v>
      </c>
      <c r="B164" s="108" t="s">
        <v>269</v>
      </c>
      <c r="C164" s="114">
        <f t="shared" si="106"/>
        <v>27</v>
      </c>
      <c r="D164" s="105"/>
      <c r="E164" s="105">
        <v>1813</v>
      </c>
      <c r="F164" s="114">
        <f t="shared" si="107"/>
        <v>553</v>
      </c>
      <c r="G164" s="114">
        <f t="shared" si="122"/>
        <v>330</v>
      </c>
      <c r="H164" s="105">
        <v>251</v>
      </c>
      <c r="I164" s="105">
        <v>0</v>
      </c>
      <c r="J164" s="105">
        <v>79</v>
      </c>
      <c r="K164" s="105">
        <v>5</v>
      </c>
      <c r="L164" s="105">
        <v>18</v>
      </c>
      <c r="M164" s="105">
        <v>66</v>
      </c>
      <c r="N164" s="105">
        <v>0</v>
      </c>
      <c r="O164" s="105">
        <v>120</v>
      </c>
      <c r="P164" s="105">
        <v>128</v>
      </c>
      <c r="Q164" s="105">
        <v>120</v>
      </c>
      <c r="R164" s="105">
        <v>32</v>
      </c>
      <c r="S164" s="105">
        <v>338.11</v>
      </c>
      <c r="T164" s="105">
        <v>0</v>
      </c>
      <c r="U164" s="105">
        <v>0</v>
      </c>
      <c r="V164" s="105">
        <v>0</v>
      </c>
      <c r="W164" s="105">
        <v>21</v>
      </c>
      <c r="X164" s="105">
        <v>1</v>
      </c>
      <c r="Y164" s="105">
        <v>0</v>
      </c>
      <c r="Z164" s="105"/>
      <c r="AA164" s="105">
        <v>900</v>
      </c>
      <c r="AB164" s="105"/>
      <c r="AC164" s="102">
        <v>0</v>
      </c>
      <c r="AD164" s="102">
        <v>11</v>
      </c>
      <c r="AE164" s="102">
        <v>0</v>
      </c>
      <c r="AF164" s="102">
        <v>9</v>
      </c>
      <c r="AG164" s="102">
        <v>7</v>
      </c>
      <c r="AH164" s="101"/>
      <c r="AI164" s="135">
        <f t="shared" si="123"/>
        <v>307</v>
      </c>
      <c r="AJ164" s="135">
        <f t="shared" si="108"/>
        <v>291</v>
      </c>
      <c r="AK164" s="135">
        <f t="shared" si="109"/>
        <v>126</v>
      </c>
      <c r="AL164" s="135">
        <f t="shared" si="110"/>
        <v>5</v>
      </c>
      <c r="AM164" s="100">
        <v>0</v>
      </c>
      <c r="AN164" s="100">
        <v>116</v>
      </c>
      <c r="AO164" s="100">
        <v>5</v>
      </c>
      <c r="AP164" s="106">
        <v>0</v>
      </c>
      <c r="AQ164" s="106">
        <v>0</v>
      </c>
      <c r="AR164" s="106">
        <v>0</v>
      </c>
      <c r="AS164" s="106">
        <v>0</v>
      </c>
      <c r="AT164" s="106">
        <v>10</v>
      </c>
      <c r="AU164" s="106">
        <v>0</v>
      </c>
      <c r="AV164" s="106">
        <v>0</v>
      </c>
      <c r="AW164" s="106">
        <v>0</v>
      </c>
      <c r="AX164" s="106">
        <v>0</v>
      </c>
      <c r="AY164" s="106">
        <v>0</v>
      </c>
      <c r="AZ164" s="106">
        <v>0</v>
      </c>
      <c r="BA164" s="106">
        <v>0</v>
      </c>
      <c r="BB164" s="106">
        <v>19</v>
      </c>
      <c r="BC164" s="106"/>
      <c r="BD164" s="106">
        <v>0</v>
      </c>
      <c r="BE164" s="106">
        <v>0</v>
      </c>
      <c r="BF164" s="106">
        <v>0</v>
      </c>
      <c r="BG164" s="135">
        <f t="shared" si="111"/>
        <v>248</v>
      </c>
      <c r="BH164" s="135">
        <f t="shared" si="112"/>
        <v>248</v>
      </c>
      <c r="BI164" s="106">
        <v>0</v>
      </c>
      <c r="BJ164" s="106">
        <v>128</v>
      </c>
      <c r="BK164" s="106">
        <v>128</v>
      </c>
      <c r="BL164" s="106">
        <v>0</v>
      </c>
      <c r="BM164" s="106">
        <v>120</v>
      </c>
      <c r="BN164" s="106">
        <v>120</v>
      </c>
      <c r="BO164" s="106">
        <v>0</v>
      </c>
      <c r="BP164" s="106">
        <v>30</v>
      </c>
      <c r="BQ164" s="106">
        <v>30</v>
      </c>
      <c r="BR164" s="106">
        <v>0</v>
      </c>
      <c r="BS164" s="106">
        <v>10</v>
      </c>
      <c r="BT164" s="106">
        <v>8</v>
      </c>
      <c r="BU164" s="106">
        <v>0</v>
      </c>
      <c r="BV164" s="106">
        <v>1000</v>
      </c>
      <c r="BW164" s="106">
        <v>0</v>
      </c>
      <c r="BX164" s="106">
        <v>0</v>
      </c>
      <c r="BY164" s="106">
        <v>0</v>
      </c>
      <c r="BZ164" s="106">
        <v>0</v>
      </c>
      <c r="CA164" s="106">
        <v>0</v>
      </c>
      <c r="CB164" s="106">
        <v>0</v>
      </c>
      <c r="CC164" s="106">
        <v>0</v>
      </c>
      <c r="CD164" s="131">
        <v>0</v>
      </c>
      <c r="CE164" s="131">
        <v>0</v>
      </c>
      <c r="CF164" s="131">
        <v>0</v>
      </c>
      <c r="CG164" s="131">
        <v>0</v>
      </c>
      <c r="CH164" s="131">
        <v>0</v>
      </c>
    </row>
    <row r="165" spans="1:86" s="91" customFormat="1" ht="74.25" customHeight="1" x14ac:dyDescent="0.5">
      <c r="A165" s="112">
        <v>6</v>
      </c>
      <c r="B165" s="98" t="s">
        <v>270</v>
      </c>
      <c r="C165" s="114">
        <f t="shared" si="106"/>
        <v>30</v>
      </c>
      <c r="D165" s="105"/>
      <c r="E165" s="105">
        <v>842</v>
      </c>
      <c r="F165" s="114">
        <f t="shared" si="107"/>
        <v>617</v>
      </c>
      <c r="G165" s="114">
        <f t="shared" si="122"/>
        <v>366</v>
      </c>
      <c r="H165" s="105">
        <v>271</v>
      </c>
      <c r="I165" s="105">
        <v>0</v>
      </c>
      <c r="J165" s="105">
        <v>95</v>
      </c>
      <c r="K165" s="105">
        <v>5</v>
      </c>
      <c r="L165" s="105">
        <v>18</v>
      </c>
      <c r="M165" s="105">
        <v>38</v>
      </c>
      <c r="N165" s="105">
        <v>0</v>
      </c>
      <c r="O165" s="105">
        <v>171</v>
      </c>
      <c r="P165" s="105">
        <v>78</v>
      </c>
      <c r="Q165" s="105">
        <v>29</v>
      </c>
      <c r="R165" s="105">
        <v>37</v>
      </c>
      <c r="S165" s="105">
        <v>395.75</v>
      </c>
      <c r="T165" s="105">
        <v>0</v>
      </c>
      <c r="U165" s="105">
        <v>0</v>
      </c>
      <c r="V165" s="105">
        <v>0</v>
      </c>
      <c r="W165" s="105">
        <v>35</v>
      </c>
      <c r="X165" s="105">
        <v>1</v>
      </c>
      <c r="Y165" s="105">
        <v>0</v>
      </c>
      <c r="Z165" s="105"/>
      <c r="AA165" s="105">
        <v>500</v>
      </c>
      <c r="AB165" s="105"/>
      <c r="AC165" s="102">
        <v>0</v>
      </c>
      <c r="AD165" s="102">
        <v>15</v>
      </c>
      <c r="AE165" s="102">
        <v>0</v>
      </c>
      <c r="AF165" s="102">
        <v>9</v>
      </c>
      <c r="AG165" s="102">
        <v>6</v>
      </c>
      <c r="AH165" s="101"/>
      <c r="AI165" s="135">
        <f t="shared" si="123"/>
        <v>300</v>
      </c>
      <c r="AJ165" s="135">
        <f t="shared" si="108"/>
        <v>161</v>
      </c>
      <c r="AK165" s="135">
        <f t="shared" si="109"/>
        <v>125</v>
      </c>
      <c r="AL165" s="135">
        <f t="shared" si="110"/>
        <v>0</v>
      </c>
      <c r="AM165" s="100">
        <v>0</v>
      </c>
      <c r="AN165" s="100">
        <v>65</v>
      </c>
      <c r="AO165" s="100">
        <v>0</v>
      </c>
      <c r="AP165" s="106">
        <v>0</v>
      </c>
      <c r="AQ165" s="106">
        <v>0</v>
      </c>
      <c r="AR165" s="106">
        <v>0</v>
      </c>
      <c r="AS165" s="106">
        <v>0</v>
      </c>
      <c r="AT165" s="106">
        <v>60</v>
      </c>
      <c r="AU165" s="106">
        <v>0</v>
      </c>
      <c r="AV165" s="106">
        <v>0</v>
      </c>
      <c r="AW165" s="106">
        <v>0</v>
      </c>
      <c r="AX165" s="106">
        <v>0</v>
      </c>
      <c r="AY165" s="106">
        <v>0</v>
      </c>
      <c r="AZ165" s="106">
        <v>0</v>
      </c>
      <c r="BA165" s="106">
        <v>0</v>
      </c>
      <c r="BB165" s="106">
        <v>178</v>
      </c>
      <c r="BC165" s="106">
        <v>49</v>
      </c>
      <c r="BD165" s="106">
        <v>0</v>
      </c>
      <c r="BE165" s="106">
        <v>0</v>
      </c>
      <c r="BF165" s="106">
        <v>0</v>
      </c>
      <c r="BG165" s="135">
        <f t="shared" si="111"/>
        <v>107</v>
      </c>
      <c r="BH165" s="135">
        <f t="shared" si="112"/>
        <v>107</v>
      </c>
      <c r="BI165" s="106">
        <v>0</v>
      </c>
      <c r="BJ165" s="106">
        <v>78</v>
      </c>
      <c r="BK165" s="106">
        <v>78</v>
      </c>
      <c r="BL165" s="106">
        <v>0</v>
      </c>
      <c r="BM165" s="106">
        <v>29</v>
      </c>
      <c r="BN165" s="106">
        <v>29</v>
      </c>
      <c r="BO165" s="106">
        <v>0</v>
      </c>
      <c r="BP165" s="106">
        <v>0</v>
      </c>
      <c r="BQ165" s="106">
        <v>0</v>
      </c>
      <c r="BR165" s="106">
        <v>0</v>
      </c>
      <c r="BS165" s="106">
        <v>15</v>
      </c>
      <c r="BT165" s="106">
        <v>5</v>
      </c>
      <c r="BU165" s="106">
        <v>0</v>
      </c>
      <c r="BV165" s="106">
        <v>614</v>
      </c>
      <c r="BW165" s="106">
        <v>0</v>
      </c>
      <c r="BX165" s="106">
        <v>0</v>
      </c>
      <c r="BY165" s="106">
        <v>0</v>
      </c>
      <c r="BZ165" s="106">
        <v>0</v>
      </c>
      <c r="CA165" s="106">
        <v>0</v>
      </c>
      <c r="CB165" s="106">
        <v>0</v>
      </c>
      <c r="CC165" s="106">
        <v>3</v>
      </c>
      <c r="CD165" s="131">
        <v>0</v>
      </c>
      <c r="CE165" s="131">
        <v>0</v>
      </c>
      <c r="CF165" s="131">
        <v>0</v>
      </c>
      <c r="CG165" s="131">
        <v>0</v>
      </c>
      <c r="CH165" s="131">
        <v>0</v>
      </c>
    </row>
    <row r="166" spans="1:86" s="91" customFormat="1" ht="74.25" customHeight="1" x14ac:dyDescent="0.5">
      <c r="A166" s="112">
        <v>7</v>
      </c>
      <c r="B166" s="108" t="s">
        <v>271</v>
      </c>
      <c r="C166" s="114">
        <f t="shared" si="106"/>
        <v>13</v>
      </c>
      <c r="D166" s="105"/>
      <c r="E166" s="105">
        <v>635</v>
      </c>
      <c r="F166" s="114">
        <f t="shared" si="107"/>
        <v>300</v>
      </c>
      <c r="G166" s="114">
        <f t="shared" si="122"/>
        <v>180</v>
      </c>
      <c r="H166" s="105">
        <v>139</v>
      </c>
      <c r="I166" s="105">
        <v>0</v>
      </c>
      <c r="J166" s="105">
        <v>41</v>
      </c>
      <c r="K166" s="105">
        <v>3</v>
      </c>
      <c r="L166" s="105">
        <v>17</v>
      </c>
      <c r="M166" s="105">
        <v>51</v>
      </c>
      <c r="N166" s="105">
        <v>0</v>
      </c>
      <c r="O166" s="105">
        <v>20</v>
      </c>
      <c r="P166" s="105">
        <v>89</v>
      </c>
      <c r="Q166" s="105">
        <v>43</v>
      </c>
      <c r="R166" s="105">
        <v>46</v>
      </c>
      <c r="S166" s="105">
        <v>491.81</v>
      </c>
      <c r="T166" s="105">
        <v>0</v>
      </c>
      <c r="U166" s="105">
        <v>0</v>
      </c>
      <c r="V166" s="105">
        <v>0</v>
      </c>
      <c r="W166" s="105">
        <v>27</v>
      </c>
      <c r="X166" s="105">
        <v>1</v>
      </c>
      <c r="Y166" s="105">
        <v>0</v>
      </c>
      <c r="Z166" s="105"/>
      <c r="AA166" s="105">
        <v>200</v>
      </c>
      <c r="AB166" s="105"/>
      <c r="AC166" s="102">
        <v>0</v>
      </c>
      <c r="AD166" s="102">
        <v>4</v>
      </c>
      <c r="AE166" s="102">
        <v>0</v>
      </c>
      <c r="AF166" s="102">
        <v>5</v>
      </c>
      <c r="AG166" s="102">
        <v>4</v>
      </c>
      <c r="AH166" s="101"/>
      <c r="AI166" s="135">
        <f t="shared" si="123"/>
        <v>228</v>
      </c>
      <c r="AJ166" s="135">
        <f t="shared" si="108"/>
        <v>162</v>
      </c>
      <c r="AK166" s="135">
        <f t="shared" si="109"/>
        <v>98</v>
      </c>
      <c r="AL166" s="135">
        <f t="shared" si="110"/>
        <v>1</v>
      </c>
      <c r="AM166" s="100">
        <v>0</v>
      </c>
      <c r="AN166" s="100">
        <v>88</v>
      </c>
      <c r="AO166" s="100">
        <v>1</v>
      </c>
      <c r="AP166" s="106">
        <v>0</v>
      </c>
      <c r="AQ166" s="106">
        <v>0</v>
      </c>
      <c r="AR166" s="106">
        <v>0</v>
      </c>
      <c r="AS166" s="106">
        <v>0</v>
      </c>
      <c r="AT166" s="106">
        <v>10</v>
      </c>
      <c r="AU166" s="106">
        <v>0</v>
      </c>
      <c r="AV166" s="106">
        <v>0</v>
      </c>
      <c r="AW166" s="106">
        <v>0</v>
      </c>
      <c r="AX166" s="106">
        <v>0</v>
      </c>
      <c r="AY166" s="106">
        <v>0</v>
      </c>
      <c r="AZ166" s="106">
        <v>0</v>
      </c>
      <c r="BA166" s="106">
        <v>0</v>
      </c>
      <c r="BB166" s="106">
        <v>65</v>
      </c>
      <c r="BC166" s="106">
        <v>1</v>
      </c>
      <c r="BD166" s="106">
        <v>0</v>
      </c>
      <c r="BE166" s="106">
        <v>0</v>
      </c>
      <c r="BF166" s="106">
        <v>0</v>
      </c>
      <c r="BG166" s="135">
        <f t="shared" si="111"/>
        <v>132</v>
      </c>
      <c r="BH166" s="135">
        <f t="shared" si="112"/>
        <v>132</v>
      </c>
      <c r="BI166" s="106">
        <v>0</v>
      </c>
      <c r="BJ166" s="106">
        <v>89</v>
      </c>
      <c r="BK166" s="106">
        <v>89</v>
      </c>
      <c r="BL166" s="106">
        <v>0</v>
      </c>
      <c r="BM166" s="106">
        <v>43</v>
      </c>
      <c r="BN166" s="106">
        <v>43</v>
      </c>
      <c r="BO166" s="106">
        <v>0</v>
      </c>
      <c r="BP166" s="106">
        <v>20</v>
      </c>
      <c r="BQ166" s="106">
        <v>20</v>
      </c>
      <c r="BR166" s="106">
        <v>0</v>
      </c>
      <c r="BS166" s="106">
        <v>11</v>
      </c>
      <c r="BT166" s="106">
        <v>8</v>
      </c>
      <c r="BU166" s="106">
        <v>0</v>
      </c>
      <c r="BV166" s="106">
        <v>2361</v>
      </c>
      <c r="BW166" s="106">
        <v>0</v>
      </c>
      <c r="BX166" s="106">
        <v>0</v>
      </c>
      <c r="BY166" s="106">
        <v>0</v>
      </c>
      <c r="BZ166" s="106">
        <v>0</v>
      </c>
      <c r="CA166" s="106">
        <v>0</v>
      </c>
      <c r="CB166" s="106">
        <v>0</v>
      </c>
      <c r="CC166" s="106">
        <v>1</v>
      </c>
      <c r="CD166" s="131">
        <v>0</v>
      </c>
      <c r="CE166" s="131">
        <v>0</v>
      </c>
      <c r="CF166" s="131">
        <v>0</v>
      </c>
      <c r="CG166" s="131">
        <v>0</v>
      </c>
      <c r="CH166" s="131">
        <v>0</v>
      </c>
    </row>
    <row r="167" spans="1:86" s="91" customFormat="1" ht="74.25" customHeight="1" x14ac:dyDescent="0.5">
      <c r="A167" s="112">
        <v>8</v>
      </c>
      <c r="B167" s="109" t="s">
        <v>272</v>
      </c>
      <c r="C167" s="114">
        <f t="shared" si="106"/>
        <v>29</v>
      </c>
      <c r="D167" s="105"/>
      <c r="E167" s="105">
        <v>1380</v>
      </c>
      <c r="F167" s="114">
        <f t="shared" si="107"/>
        <v>522</v>
      </c>
      <c r="G167" s="114">
        <f t="shared" si="122"/>
        <v>262</v>
      </c>
      <c r="H167" s="105">
        <v>214</v>
      </c>
      <c r="I167" s="105">
        <v>0</v>
      </c>
      <c r="J167" s="105">
        <v>48</v>
      </c>
      <c r="K167" s="105">
        <v>5</v>
      </c>
      <c r="L167" s="105">
        <v>18</v>
      </c>
      <c r="M167" s="105">
        <v>35</v>
      </c>
      <c r="N167" s="105">
        <v>0</v>
      </c>
      <c r="O167" s="105">
        <v>105</v>
      </c>
      <c r="P167" s="105">
        <v>101</v>
      </c>
      <c r="Q167" s="105">
        <v>27</v>
      </c>
      <c r="R167" s="105">
        <v>115</v>
      </c>
      <c r="S167" s="105">
        <v>1216.07</v>
      </c>
      <c r="T167" s="105">
        <v>0</v>
      </c>
      <c r="U167" s="105">
        <v>0</v>
      </c>
      <c r="V167" s="105">
        <v>0</v>
      </c>
      <c r="W167" s="105">
        <v>17</v>
      </c>
      <c r="X167" s="105">
        <v>1</v>
      </c>
      <c r="Y167" s="105">
        <v>0</v>
      </c>
      <c r="Z167" s="105"/>
      <c r="AA167" s="105">
        <v>900</v>
      </c>
      <c r="AB167" s="105">
        <v>0</v>
      </c>
      <c r="AC167" s="99">
        <v>0</v>
      </c>
      <c r="AD167" s="99">
        <v>13</v>
      </c>
      <c r="AE167" s="102">
        <v>1</v>
      </c>
      <c r="AF167" s="102">
        <v>8</v>
      </c>
      <c r="AG167" s="102">
        <v>7</v>
      </c>
      <c r="AH167" s="101"/>
      <c r="AI167" s="135">
        <f t="shared" si="123"/>
        <v>398</v>
      </c>
      <c r="AJ167" s="135">
        <f t="shared" si="108"/>
        <v>427</v>
      </c>
      <c r="AK167" s="135">
        <f t="shared" si="109"/>
        <v>67</v>
      </c>
      <c r="AL167" s="135">
        <f t="shared" si="110"/>
        <v>45</v>
      </c>
      <c r="AM167" s="100">
        <v>0</v>
      </c>
      <c r="AN167" s="100">
        <v>61</v>
      </c>
      <c r="AO167" s="100">
        <v>44</v>
      </c>
      <c r="AP167" s="106">
        <v>0</v>
      </c>
      <c r="AQ167" s="106">
        <v>0</v>
      </c>
      <c r="AR167" s="106">
        <v>0</v>
      </c>
      <c r="AS167" s="106">
        <v>0</v>
      </c>
      <c r="AT167" s="106">
        <v>6</v>
      </c>
      <c r="AU167" s="106">
        <v>1</v>
      </c>
      <c r="AV167" s="106">
        <v>0</v>
      </c>
      <c r="AW167" s="106">
        <v>0</v>
      </c>
      <c r="AX167" s="106">
        <v>0</v>
      </c>
      <c r="AY167" s="106">
        <v>0</v>
      </c>
      <c r="AZ167" s="106">
        <v>0</v>
      </c>
      <c r="BA167" s="106">
        <v>0</v>
      </c>
      <c r="BB167" s="106">
        <v>32</v>
      </c>
      <c r="BC167" s="106">
        <v>20</v>
      </c>
      <c r="BD167" s="106">
        <v>0</v>
      </c>
      <c r="BE167" s="106">
        <v>0</v>
      </c>
      <c r="BF167" s="106">
        <v>0</v>
      </c>
      <c r="BG167" s="135">
        <f t="shared" si="111"/>
        <v>128</v>
      </c>
      <c r="BH167" s="135">
        <f t="shared" si="112"/>
        <v>128</v>
      </c>
      <c r="BI167" s="106">
        <v>0</v>
      </c>
      <c r="BJ167" s="106">
        <v>101</v>
      </c>
      <c r="BK167" s="106">
        <v>101</v>
      </c>
      <c r="BL167" s="106">
        <v>0</v>
      </c>
      <c r="BM167" s="106">
        <v>27</v>
      </c>
      <c r="BN167" s="106">
        <v>27</v>
      </c>
      <c r="BO167" s="106">
        <v>0</v>
      </c>
      <c r="BP167" s="106">
        <v>0</v>
      </c>
      <c r="BQ167" s="106">
        <v>0</v>
      </c>
      <c r="BR167" s="106">
        <v>0</v>
      </c>
      <c r="BS167" s="106">
        <v>26</v>
      </c>
      <c r="BT167" s="106">
        <v>22</v>
      </c>
      <c r="BU167" s="106">
        <v>0</v>
      </c>
      <c r="BV167" s="106">
        <v>805</v>
      </c>
      <c r="BW167" s="106">
        <v>0</v>
      </c>
      <c r="BX167" s="106">
        <v>212</v>
      </c>
      <c r="BY167" s="106">
        <v>212</v>
      </c>
      <c r="BZ167" s="106">
        <v>0</v>
      </c>
      <c r="CA167" s="106">
        <v>55</v>
      </c>
      <c r="CB167" s="106">
        <v>0</v>
      </c>
      <c r="CC167" s="106">
        <v>2</v>
      </c>
      <c r="CD167" s="131">
        <v>0</v>
      </c>
      <c r="CE167" s="131">
        <v>0</v>
      </c>
      <c r="CF167" s="131">
        <v>0</v>
      </c>
      <c r="CG167" s="131">
        <v>0</v>
      </c>
      <c r="CH167" s="131">
        <v>0</v>
      </c>
    </row>
    <row r="168" spans="1:86" s="91" customFormat="1" ht="74.25" customHeight="1" x14ac:dyDescent="0.5">
      <c r="A168" s="112">
        <v>9</v>
      </c>
      <c r="B168" s="98" t="s">
        <v>273</v>
      </c>
      <c r="C168" s="114">
        <f t="shared" si="106"/>
        <v>18</v>
      </c>
      <c r="D168" s="105"/>
      <c r="E168" s="105">
        <v>2218</v>
      </c>
      <c r="F168" s="114">
        <f t="shared" si="107"/>
        <v>618</v>
      </c>
      <c r="G168" s="114">
        <f t="shared" si="122"/>
        <v>234</v>
      </c>
      <c r="H168" s="105">
        <v>176</v>
      </c>
      <c r="I168" s="105">
        <v>0</v>
      </c>
      <c r="J168" s="105">
        <v>58</v>
      </c>
      <c r="K168" s="105">
        <v>5</v>
      </c>
      <c r="L168" s="105">
        <v>18</v>
      </c>
      <c r="M168" s="105">
        <v>53</v>
      </c>
      <c r="N168" s="105">
        <v>0</v>
      </c>
      <c r="O168" s="105">
        <v>125</v>
      </c>
      <c r="P168" s="105">
        <v>165</v>
      </c>
      <c r="Q168" s="105">
        <v>44</v>
      </c>
      <c r="R168" s="105">
        <v>41</v>
      </c>
      <c r="S168" s="105">
        <v>436.1</v>
      </c>
      <c r="T168" s="105">
        <v>0</v>
      </c>
      <c r="U168" s="105">
        <v>160</v>
      </c>
      <c r="V168" s="105">
        <v>40</v>
      </c>
      <c r="W168" s="105">
        <v>21</v>
      </c>
      <c r="X168" s="105">
        <v>1</v>
      </c>
      <c r="Y168" s="105">
        <v>0</v>
      </c>
      <c r="Z168" s="105"/>
      <c r="AA168" s="105">
        <v>300</v>
      </c>
      <c r="AB168" s="105"/>
      <c r="AC168" s="102">
        <v>0</v>
      </c>
      <c r="AD168" s="102">
        <v>9</v>
      </c>
      <c r="AE168" s="102">
        <v>0</v>
      </c>
      <c r="AF168" s="102">
        <v>5</v>
      </c>
      <c r="AG168" s="102">
        <v>4</v>
      </c>
      <c r="AH168" s="101"/>
      <c r="AI168" s="135">
        <f t="shared" si="123"/>
        <v>4425</v>
      </c>
      <c r="AJ168" s="135">
        <f t="shared" si="108"/>
        <v>4535</v>
      </c>
      <c r="AK168" s="135">
        <f t="shared" si="109"/>
        <v>166</v>
      </c>
      <c r="AL168" s="135">
        <f t="shared" si="110"/>
        <v>166</v>
      </c>
      <c r="AM168" s="100">
        <v>0</v>
      </c>
      <c r="AN168" s="100">
        <v>106</v>
      </c>
      <c r="AO168" s="100">
        <v>106</v>
      </c>
      <c r="AP168" s="106">
        <v>0</v>
      </c>
      <c r="AQ168" s="106">
        <v>0</v>
      </c>
      <c r="AR168" s="106">
        <v>0</v>
      </c>
      <c r="AS168" s="106">
        <v>0</v>
      </c>
      <c r="AT168" s="106">
        <v>60</v>
      </c>
      <c r="AU168" s="106">
        <v>60</v>
      </c>
      <c r="AV168" s="106">
        <v>0</v>
      </c>
      <c r="AW168" s="106">
        <v>7</v>
      </c>
      <c r="AX168" s="106">
        <v>0</v>
      </c>
      <c r="AY168" s="106">
        <v>0</v>
      </c>
      <c r="AZ168" s="106">
        <v>14</v>
      </c>
      <c r="BA168" s="106">
        <v>0</v>
      </c>
      <c r="BB168" s="106">
        <v>52</v>
      </c>
      <c r="BC168" s="106">
        <v>20</v>
      </c>
      <c r="BD168" s="106">
        <v>0</v>
      </c>
      <c r="BE168" s="106">
        <v>0</v>
      </c>
      <c r="BF168" s="106">
        <v>0</v>
      </c>
      <c r="BG168" s="135">
        <f t="shared" si="111"/>
        <v>209</v>
      </c>
      <c r="BH168" s="135">
        <f t="shared" si="112"/>
        <v>209</v>
      </c>
      <c r="BI168" s="106">
        <v>0</v>
      </c>
      <c r="BJ168" s="106">
        <v>165</v>
      </c>
      <c r="BK168" s="106">
        <v>165</v>
      </c>
      <c r="BL168" s="106">
        <v>0</v>
      </c>
      <c r="BM168" s="106">
        <v>44</v>
      </c>
      <c r="BN168" s="106">
        <v>44</v>
      </c>
      <c r="BO168" s="106">
        <v>0</v>
      </c>
      <c r="BP168" s="106">
        <v>19</v>
      </c>
      <c r="BQ168" s="106">
        <v>19</v>
      </c>
      <c r="BR168" s="106">
        <v>0</v>
      </c>
      <c r="BS168" s="106">
        <v>34</v>
      </c>
      <c r="BT168" s="106">
        <v>17</v>
      </c>
      <c r="BU168" s="106">
        <v>0</v>
      </c>
      <c r="BV168" s="106">
        <v>1099</v>
      </c>
      <c r="BW168" s="106">
        <v>0</v>
      </c>
      <c r="BX168" s="106">
        <v>4104</v>
      </c>
      <c r="BY168" s="106">
        <v>4104</v>
      </c>
      <c r="BZ168" s="106">
        <v>0</v>
      </c>
      <c r="CA168" s="106">
        <v>1026</v>
      </c>
      <c r="CB168" s="106">
        <v>0</v>
      </c>
      <c r="CC168" s="106">
        <v>2</v>
      </c>
      <c r="CD168" s="131">
        <v>0</v>
      </c>
      <c r="CE168" s="131">
        <v>0</v>
      </c>
      <c r="CF168" s="131">
        <v>0</v>
      </c>
      <c r="CG168" s="131">
        <v>0</v>
      </c>
      <c r="CH168" s="131">
        <v>0</v>
      </c>
    </row>
    <row r="169" spans="1:86" s="91" customFormat="1" ht="74.25" customHeight="1" x14ac:dyDescent="0.5">
      <c r="A169" s="112">
        <v>10</v>
      </c>
      <c r="B169" s="109" t="s">
        <v>274</v>
      </c>
      <c r="C169" s="114">
        <f t="shared" si="106"/>
        <v>26</v>
      </c>
      <c r="D169" s="105"/>
      <c r="E169" s="105">
        <v>3223</v>
      </c>
      <c r="F169" s="114">
        <f t="shared" si="107"/>
        <v>2317</v>
      </c>
      <c r="G169" s="114">
        <f t="shared" si="122"/>
        <v>272</v>
      </c>
      <c r="H169" s="105">
        <v>203</v>
      </c>
      <c r="I169" s="105">
        <v>0</v>
      </c>
      <c r="J169" s="105">
        <v>69</v>
      </c>
      <c r="K169" s="105">
        <v>5</v>
      </c>
      <c r="L169" s="105">
        <v>18</v>
      </c>
      <c r="M169" s="105">
        <v>118</v>
      </c>
      <c r="N169" s="105">
        <v>0</v>
      </c>
      <c r="O169" s="105">
        <v>274</v>
      </c>
      <c r="P169" s="105">
        <v>84</v>
      </c>
      <c r="Q169" s="105">
        <v>12</v>
      </c>
      <c r="R169" s="105">
        <v>86</v>
      </c>
      <c r="S169" s="105">
        <v>916.37</v>
      </c>
      <c r="T169" s="105">
        <v>0</v>
      </c>
      <c r="U169" s="105">
        <v>1562</v>
      </c>
      <c r="V169" s="105">
        <v>389</v>
      </c>
      <c r="W169" s="105">
        <v>29</v>
      </c>
      <c r="X169" s="105">
        <v>1</v>
      </c>
      <c r="Y169" s="105">
        <v>0</v>
      </c>
      <c r="Z169" s="105"/>
      <c r="AA169" s="105">
        <v>700</v>
      </c>
      <c r="AB169" s="105"/>
      <c r="AC169" s="102">
        <v>0</v>
      </c>
      <c r="AD169" s="102">
        <v>10</v>
      </c>
      <c r="AE169" s="102">
        <v>0</v>
      </c>
      <c r="AF169" s="102">
        <v>9</v>
      </c>
      <c r="AG169" s="102">
        <v>7</v>
      </c>
      <c r="AH169" s="101"/>
      <c r="AI169" s="135">
        <f t="shared" si="123"/>
        <v>742</v>
      </c>
      <c r="AJ169" s="135">
        <f t="shared" si="108"/>
        <v>726</v>
      </c>
      <c r="AK169" s="135">
        <f t="shared" si="109"/>
        <v>82</v>
      </c>
      <c r="AL169" s="135">
        <f t="shared" si="110"/>
        <v>6</v>
      </c>
      <c r="AM169" s="100">
        <v>0</v>
      </c>
      <c r="AN169" s="100">
        <v>75</v>
      </c>
      <c r="AO169" s="100">
        <v>6</v>
      </c>
      <c r="AP169" s="106">
        <v>0</v>
      </c>
      <c r="AQ169" s="106">
        <v>0</v>
      </c>
      <c r="AR169" s="106">
        <v>0</v>
      </c>
      <c r="AS169" s="106">
        <v>0</v>
      </c>
      <c r="AT169" s="106">
        <v>7</v>
      </c>
      <c r="AU169" s="106">
        <v>0</v>
      </c>
      <c r="AV169" s="106">
        <v>0</v>
      </c>
      <c r="AW169" s="106">
        <v>1</v>
      </c>
      <c r="AX169" s="106">
        <v>0</v>
      </c>
      <c r="AY169" s="106">
        <v>0</v>
      </c>
      <c r="AZ169" s="106">
        <v>6</v>
      </c>
      <c r="BA169" s="106">
        <v>0</v>
      </c>
      <c r="BB169" s="106">
        <v>16</v>
      </c>
      <c r="BC169" s="106">
        <v>3</v>
      </c>
      <c r="BD169" s="106">
        <v>0</v>
      </c>
      <c r="BE169" s="106">
        <v>0</v>
      </c>
      <c r="BF169" s="106">
        <v>0</v>
      </c>
      <c r="BG169" s="135">
        <f t="shared" si="111"/>
        <v>96</v>
      </c>
      <c r="BH169" s="135">
        <f t="shared" si="112"/>
        <v>96</v>
      </c>
      <c r="BI169" s="106">
        <v>0</v>
      </c>
      <c r="BJ169" s="106">
        <v>84</v>
      </c>
      <c r="BK169" s="106">
        <v>84</v>
      </c>
      <c r="BL169" s="106">
        <v>0</v>
      </c>
      <c r="BM169" s="106">
        <v>12</v>
      </c>
      <c r="BN169" s="106">
        <v>12</v>
      </c>
      <c r="BO169" s="106">
        <v>0</v>
      </c>
      <c r="BP169" s="106">
        <v>92</v>
      </c>
      <c r="BQ169" s="106">
        <v>92</v>
      </c>
      <c r="BR169" s="106">
        <v>0</v>
      </c>
      <c r="BS169" s="106">
        <v>31</v>
      </c>
      <c r="BT169" s="106">
        <v>23</v>
      </c>
      <c r="BU169" s="106">
        <v>0</v>
      </c>
      <c r="BV169" s="106">
        <v>1170</v>
      </c>
      <c r="BW169" s="106">
        <v>0</v>
      </c>
      <c r="BX169" s="106">
        <v>506</v>
      </c>
      <c r="BY169" s="106">
        <v>506</v>
      </c>
      <c r="BZ169" s="106">
        <v>0</v>
      </c>
      <c r="CA169" s="106">
        <v>127</v>
      </c>
      <c r="CB169" s="106">
        <v>0</v>
      </c>
      <c r="CC169" s="106">
        <v>0</v>
      </c>
      <c r="CD169" s="131">
        <v>0</v>
      </c>
      <c r="CE169" s="131">
        <v>0</v>
      </c>
      <c r="CF169" s="131">
        <v>0</v>
      </c>
      <c r="CG169" s="131">
        <v>0</v>
      </c>
      <c r="CH169" s="131">
        <v>0</v>
      </c>
    </row>
    <row r="170" spans="1:86" s="91" customFormat="1" ht="74.25" customHeight="1" x14ac:dyDescent="0.5">
      <c r="A170" s="112">
        <v>11</v>
      </c>
      <c r="B170" s="98" t="s">
        <v>275</v>
      </c>
      <c r="C170" s="114">
        <f t="shared" si="106"/>
        <v>16</v>
      </c>
      <c r="D170" s="105"/>
      <c r="E170" s="105">
        <v>1814</v>
      </c>
      <c r="F170" s="114">
        <f t="shared" si="107"/>
        <v>793</v>
      </c>
      <c r="G170" s="114">
        <f t="shared" si="122"/>
        <v>220</v>
      </c>
      <c r="H170" s="105">
        <v>169</v>
      </c>
      <c r="I170" s="105">
        <v>0</v>
      </c>
      <c r="J170" s="105">
        <v>51</v>
      </c>
      <c r="K170" s="105">
        <v>6</v>
      </c>
      <c r="L170" s="105">
        <v>21</v>
      </c>
      <c r="M170" s="105">
        <v>43</v>
      </c>
      <c r="N170" s="105">
        <v>0</v>
      </c>
      <c r="O170" s="105">
        <v>314</v>
      </c>
      <c r="P170" s="105">
        <v>47</v>
      </c>
      <c r="Q170" s="105">
        <v>72</v>
      </c>
      <c r="R170" s="105">
        <v>22</v>
      </c>
      <c r="S170" s="105">
        <v>238.22</v>
      </c>
      <c r="T170" s="105">
        <v>0</v>
      </c>
      <c r="U170" s="105">
        <v>188</v>
      </c>
      <c r="V170" s="105">
        <v>47</v>
      </c>
      <c r="W170" s="105">
        <v>72</v>
      </c>
      <c r="X170" s="105">
        <v>1</v>
      </c>
      <c r="Y170" s="105">
        <v>0</v>
      </c>
      <c r="Z170" s="105"/>
      <c r="AA170" s="105">
        <v>700</v>
      </c>
      <c r="AB170" s="105"/>
      <c r="AC170" s="102">
        <v>0</v>
      </c>
      <c r="AD170" s="102">
        <v>7</v>
      </c>
      <c r="AE170" s="102">
        <v>0</v>
      </c>
      <c r="AF170" s="102">
        <v>5</v>
      </c>
      <c r="AG170" s="102">
        <v>4</v>
      </c>
      <c r="AH170" s="101"/>
      <c r="AI170" s="135">
        <f t="shared" si="123"/>
        <v>415</v>
      </c>
      <c r="AJ170" s="135">
        <f t="shared" si="108"/>
        <v>433</v>
      </c>
      <c r="AK170" s="135">
        <f t="shared" si="109"/>
        <v>91</v>
      </c>
      <c r="AL170" s="135">
        <f t="shared" si="110"/>
        <v>26</v>
      </c>
      <c r="AM170" s="100">
        <v>0</v>
      </c>
      <c r="AN170" s="100">
        <v>77</v>
      </c>
      <c r="AO170" s="100">
        <v>26</v>
      </c>
      <c r="AP170" s="106">
        <v>0</v>
      </c>
      <c r="AQ170" s="106">
        <v>0</v>
      </c>
      <c r="AR170" s="106">
        <v>0</v>
      </c>
      <c r="AS170" s="106">
        <v>0</v>
      </c>
      <c r="AT170" s="106">
        <v>14</v>
      </c>
      <c r="AU170" s="106">
        <v>0</v>
      </c>
      <c r="AV170" s="106">
        <v>0</v>
      </c>
      <c r="AW170" s="106">
        <v>0</v>
      </c>
      <c r="AX170" s="106">
        <v>0</v>
      </c>
      <c r="AY170" s="106">
        <v>0</v>
      </c>
      <c r="AZ170" s="106">
        <v>0</v>
      </c>
      <c r="BA170" s="106">
        <v>0</v>
      </c>
      <c r="BB170" s="106">
        <v>22</v>
      </c>
      <c r="BC170" s="106">
        <v>16</v>
      </c>
      <c r="BD170" s="106">
        <v>0</v>
      </c>
      <c r="BE170" s="106">
        <v>0</v>
      </c>
      <c r="BF170" s="106">
        <v>0</v>
      </c>
      <c r="BG170" s="135">
        <f t="shared" si="111"/>
        <v>119</v>
      </c>
      <c r="BH170" s="135">
        <f t="shared" si="112"/>
        <v>119</v>
      </c>
      <c r="BI170" s="106">
        <v>0</v>
      </c>
      <c r="BJ170" s="106">
        <v>47</v>
      </c>
      <c r="BK170" s="106">
        <v>47</v>
      </c>
      <c r="BL170" s="106">
        <v>0</v>
      </c>
      <c r="BM170" s="106">
        <v>72</v>
      </c>
      <c r="BN170" s="106">
        <v>72</v>
      </c>
      <c r="BO170" s="106">
        <v>0</v>
      </c>
      <c r="BP170" s="106">
        <v>0</v>
      </c>
      <c r="BQ170" s="106">
        <v>0</v>
      </c>
      <c r="BR170" s="106">
        <v>0</v>
      </c>
      <c r="BS170" s="106">
        <v>4</v>
      </c>
      <c r="BT170" s="106">
        <v>2</v>
      </c>
      <c r="BU170" s="106">
        <v>0</v>
      </c>
      <c r="BV170" s="106">
        <v>552</v>
      </c>
      <c r="BW170" s="106">
        <v>0</v>
      </c>
      <c r="BX170" s="106">
        <v>270</v>
      </c>
      <c r="BY170" s="106">
        <v>270</v>
      </c>
      <c r="BZ170" s="106">
        <v>0</v>
      </c>
      <c r="CA170" s="106">
        <v>67</v>
      </c>
      <c r="CB170" s="106">
        <v>0</v>
      </c>
      <c r="CC170" s="106">
        <v>0</v>
      </c>
      <c r="CD170" s="131">
        <v>0</v>
      </c>
      <c r="CE170" s="131">
        <v>0</v>
      </c>
      <c r="CF170" s="131">
        <v>0</v>
      </c>
      <c r="CG170" s="131">
        <v>0</v>
      </c>
      <c r="CH170" s="131">
        <v>0</v>
      </c>
    </row>
    <row r="171" spans="1:86" s="91" customFormat="1" ht="74.25" customHeight="1" x14ac:dyDescent="0.5">
      <c r="A171" s="112">
        <v>12</v>
      </c>
      <c r="B171" s="98" t="s">
        <v>276</v>
      </c>
      <c r="C171" s="114">
        <f t="shared" si="106"/>
        <v>30</v>
      </c>
      <c r="D171" s="105"/>
      <c r="E171" s="105">
        <v>2084</v>
      </c>
      <c r="F171" s="114">
        <f t="shared" si="107"/>
        <v>619</v>
      </c>
      <c r="G171" s="114">
        <f t="shared" si="122"/>
        <v>171</v>
      </c>
      <c r="H171" s="105">
        <v>145</v>
      </c>
      <c r="I171" s="105">
        <v>0</v>
      </c>
      <c r="J171" s="105">
        <v>26</v>
      </c>
      <c r="K171" s="105">
        <v>4</v>
      </c>
      <c r="L171" s="105">
        <v>20</v>
      </c>
      <c r="M171" s="105">
        <v>60</v>
      </c>
      <c r="N171" s="105">
        <v>0</v>
      </c>
      <c r="O171" s="105">
        <v>81</v>
      </c>
      <c r="P171" s="105">
        <v>250</v>
      </c>
      <c r="Q171" s="105">
        <v>42</v>
      </c>
      <c r="R171" s="105">
        <v>20</v>
      </c>
      <c r="S171" s="105">
        <v>219.01</v>
      </c>
      <c r="T171" s="105">
        <v>0</v>
      </c>
      <c r="U171" s="105">
        <v>283</v>
      </c>
      <c r="V171" s="105">
        <v>70</v>
      </c>
      <c r="W171" s="105">
        <v>31</v>
      </c>
      <c r="X171" s="105">
        <v>1</v>
      </c>
      <c r="Y171" s="105">
        <v>0</v>
      </c>
      <c r="Z171" s="105"/>
      <c r="AA171" s="105">
        <v>200</v>
      </c>
      <c r="AB171" s="105"/>
      <c r="AC171" s="102">
        <v>0</v>
      </c>
      <c r="AD171" s="102">
        <v>11</v>
      </c>
      <c r="AE171" s="102">
        <v>0</v>
      </c>
      <c r="AF171" s="102">
        <v>10</v>
      </c>
      <c r="AG171" s="102">
        <v>9</v>
      </c>
      <c r="AH171" s="101"/>
      <c r="AI171" s="135">
        <f t="shared" si="123"/>
        <v>755</v>
      </c>
      <c r="AJ171" s="135">
        <f t="shared" si="108"/>
        <v>843</v>
      </c>
      <c r="AK171" s="135">
        <f t="shared" si="109"/>
        <v>106</v>
      </c>
      <c r="AL171" s="135">
        <f t="shared" si="110"/>
        <v>106</v>
      </c>
      <c r="AM171" s="100">
        <v>0</v>
      </c>
      <c r="AN171" s="100">
        <v>98</v>
      </c>
      <c r="AO171" s="100">
        <v>98</v>
      </c>
      <c r="AP171" s="106">
        <v>0</v>
      </c>
      <c r="AQ171" s="106">
        <v>0</v>
      </c>
      <c r="AR171" s="106">
        <v>0</v>
      </c>
      <c r="AS171" s="106">
        <v>0</v>
      </c>
      <c r="AT171" s="106">
        <v>8</v>
      </c>
      <c r="AU171" s="106">
        <v>8</v>
      </c>
      <c r="AV171" s="106">
        <v>0</v>
      </c>
      <c r="AW171" s="106">
        <v>0</v>
      </c>
      <c r="AX171" s="106">
        <v>0</v>
      </c>
      <c r="AY171" s="106">
        <v>0</v>
      </c>
      <c r="AZ171" s="106">
        <v>0</v>
      </c>
      <c r="BA171" s="106">
        <v>0</v>
      </c>
      <c r="BB171" s="106">
        <v>10</v>
      </c>
      <c r="BC171" s="106"/>
      <c r="BD171" s="106">
        <v>0</v>
      </c>
      <c r="BE171" s="106">
        <v>0</v>
      </c>
      <c r="BF171" s="106">
        <v>0</v>
      </c>
      <c r="BG171" s="135">
        <f t="shared" si="111"/>
        <v>292</v>
      </c>
      <c r="BH171" s="135">
        <f t="shared" si="112"/>
        <v>292</v>
      </c>
      <c r="BI171" s="106">
        <v>0</v>
      </c>
      <c r="BJ171" s="106">
        <v>250</v>
      </c>
      <c r="BK171" s="106">
        <v>250</v>
      </c>
      <c r="BL171" s="106">
        <v>0</v>
      </c>
      <c r="BM171" s="106">
        <v>42</v>
      </c>
      <c r="BN171" s="106">
        <v>42</v>
      </c>
      <c r="BO171" s="106">
        <v>0</v>
      </c>
      <c r="BP171" s="106">
        <v>28</v>
      </c>
      <c r="BQ171" s="106">
        <v>28</v>
      </c>
      <c r="BR171" s="106">
        <v>0</v>
      </c>
      <c r="BS171" s="106">
        <v>23</v>
      </c>
      <c r="BT171" s="106">
        <v>15</v>
      </c>
      <c r="BU171" s="106">
        <v>0</v>
      </c>
      <c r="BV171" s="106">
        <v>1609</v>
      </c>
      <c r="BW171" s="106">
        <v>0</v>
      </c>
      <c r="BX171" s="106">
        <v>402</v>
      </c>
      <c r="BY171" s="106">
        <v>402</v>
      </c>
      <c r="BZ171" s="106">
        <v>0</v>
      </c>
      <c r="CA171" s="106">
        <v>101</v>
      </c>
      <c r="CB171" s="106">
        <v>0</v>
      </c>
      <c r="CC171" s="106">
        <v>29</v>
      </c>
      <c r="CD171" s="131">
        <v>0</v>
      </c>
      <c r="CE171" s="131">
        <v>0</v>
      </c>
      <c r="CF171" s="131">
        <v>0</v>
      </c>
      <c r="CG171" s="131">
        <v>0</v>
      </c>
      <c r="CH171" s="131">
        <v>0</v>
      </c>
    </row>
    <row r="172" spans="1:86" s="91" customFormat="1" ht="74.25" customHeight="1" x14ac:dyDescent="0.5">
      <c r="A172" s="112">
        <v>13</v>
      </c>
      <c r="B172" s="108" t="s">
        <v>277</v>
      </c>
      <c r="C172" s="114">
        <f t="shared" si="106"/>
        <v>27</v>
      </c>
      <c r="D172" s="105"/>
      <c r="E172" s="105">
        <v>1436</v>
      </c>
      <c r="F172" s="114">
        <f t="shared" si="107"/>
        <v>1000</v>
      </c>
      <c r="G172" s="114">
        <f t="shared" si="122"/>
        <v>201</v>
      </c>
      <c r="H172" s="105">
        <v>163</v>
      </c>
      <c r="I172" s="105">
        <v>0</v>
      </c>
      <c r="J172" s="105">
        <v>38</v>
      </c>
      <c r="K172" s="105">
        <v>4</v>
      </c>
      <c r="L172" s="105">
        <v>20</v>
      </c>
      <c r="M172" s="105">
        <v>87</v>
      </c>
      <c r="N172" s="105">
        <v>0</v>
      </c>
      <c r="O172" s="105">
        <v>470</v>
      </c>
      <c r="P172" s="105">
        <v>49</v>
      </c>
      <c r="Q172" s="105">
        <v>12</v>
      </c>
      <c r="R172" s="105">
        <v>38</v>
      </c>
      <c r="S172" s="105">
        <v>411.12</v>
      </c>
      <c r="T172" s="105">
        <v>0</v>
      </c>
      <c r="U172" s="105">
        <v>200</v>
      </c>
      <c r="V172" s="105">
        <v>50</v>
      </c>
      <c r="W172" s="105">
        <v>26</v>
      </c>
      <c r="X172" s="105">
        <v>1</v>
      </c>
      <c r="Y172" s="105">
        <v>0</v>
      </c>
      <c r="Z172" s="105"/>
      <c r="AA172" s="105">
        <v>700</v>
      </c>
      <c r="AB172" s="105"/>
      <c r="AC172" s="102">
        <v>0</v>
      </c>
      <c r="AD172" s="102">
        <v>11</v>
      </c>
      <c r="AE172" s="102">
        <v>1</v>
      </c>
      <c r="AF172" s="102">
        <v>8</v>
      </c>
      <c r="AG172" s="102">
        <v>7</v>
      </c>
      <c r="AH172" s="101"/>
      <c r="AI172" s="135">
        <f t="shared" si="123"/>
        <v>943</v>
      </c>
      <c r="AJ172" s="135">
        <f t="shared" si="108"/>
        <v>927</v>
      </c>
      <c r="AK172" s="135">
        <f t="shared" si="109"/>
        <v>122</v>
      </c>
      <c r="AL172" s="135">
        <f t="shared" si="110"/>
        <v>20</v>
      </c>
      <c r="AM172" s="100">
        <v>0</v>
      </c>
      <c r="AN172" s="100">
        <v>104</v>
      </c>
      <c r="AO172" s="100">
        <v>4</v>
      </c>
      <c r="AP172" s="106">
        <v>0</v>
      </c>
      <c r="AQ172" s="106">
        <v>0</v>
      </c>
      <c r="AR172" s="106">
        <v>0</v>
      </c>
      <c r="AS172" s="106">
        <v>0</v>
      </c>
      <c r="AT172" s="106">
        <v>18</v>
      </c>
      <c r="AU172" s="106">
        <v>16</v>
      </c>
      <c r="AV172" s="106">
        <v>0</v>
      </c>
      <c r="AW172" s="106">
        <v>6</v>
      </c>
      <c r="AX172" s="106">
        <v>6</v>
      </c>
      <c r="AY172" s="106">
        <v>0</v>
      </c>
      <c r="AZ172" s="106">
        <v>20</v>
      </c>
      <c r="BA172" s="106">
        <v>0</v>
      </c>
      <c r="BB172" s="106">
        <v>37</v>
      </c>
      <c r="BC172" s="106">
        <v>26</v>
      </c>
      <c r="BD172" s="106">
        <v>0</v>
      </c>
      <c r="BE172" s="106">
        <v>0</v>
      </c>
      <c r="BF172" s="106">
        <v>0</v>
      </c>
      <c r="BG172" s="135">
        <f t="shared" si="111"/>
        <v>61</v>
      </c>
      <c r="BH172" s="135">
        <f t="shared" si="112"/>
        <v>61</v>
      </c>
      <c r="BI172" s="106">
        <v>0</v>
      </c>
      <c r="BJ172" s="106">
        <v>49</v>
      </c>
      <c r="BK172" s="106">
        <v>49</v>
      </c>
      <c r="BL172" s="106">
        <v>0</v>
      </c>
      <c r="BM172" s="106">
        <v>12</v>
      </c>
      <c r="BN172" s="106">
        <v>12</v>
      </c>
      <c r="BO172" s="106">
        <v>0</v>
      </c>
      <c r="BP172" s="106">
        <v>59</v>
      </c>
      <c r="BQ172" s="106">
        <v>59</v>
      </c>
      <c r="BR172" s="106">
        <v>0</v>
      </c>
      <c r="BS172" s="106">
        <v>77</v>
      </c>
      <c r="BT172" s="106">
        <v>52</v>
      </c>
      <c r="BU172" s="106">
        <v>0</v>
      </c>
      <c r="BV172" s="106">
        <v>2513</v>
      </c>
      <c r="BW172" s="106">
        <v>0</v>
      </c>
      <c r="BX172" s="106">
        <v>703</v>
      </c>
      <c r="BY172" s="106">
        <v>703</v>
      </c>
      <c r="BZ172" s="106">
        <v>0</v>
      </c>
      <c r="CA172" s="106">
        <v>177</v>
      </c>
      <c r="CB172" s="106">
        <v>0</v>
      </c>
      <c r="CC172" s="106">
        <v>0</v>
      </c>
      <c r="CD172" s="131">
        <v>0</v>
      </c>
      <c r="CE172" s="131">
        <v>0</v>
      </c>
      <c r="CF172" s="131">
        <v>0</v>
      </c>
      <c r="CG172" s="131">
        <v>0</v>
      </c>
      <c r="CH172" s="131">
        <v>0</v>
      </c>
    </row>
    <row r="173" spans="1:86" s="91" customFormat="1" ht="74.25" customHeight="1" x14ac:dyDescent="0.5">
      <c r="A173" s="112">
        <v>14</v>
      </c>
      <c r="B173" s="108" t="s">
        <v>278</v>
      </c>
      <c r="C173" s="114">
        <f t="shared" si="106"/>
        <v>36</v>
      </c>
      <c r="D173" s="105"/>
      <c r="E173" s="105">
        <v>2495</v>
      </c>
      <c r="F173" s="114">
        <f t="shared" si="107"/>
        <v>500</v>
      </c>
      <c r="G173" s="114">
        <f t="shared" si="122"/>
        <v>249</v>
      </c>
      <c r="H173" s="105">
        <v>204</v>
      </c>
      <c r="I173" s="105">
        <v>0</v>
      </c>
      <c r="J173" s="105">
        <v>45</v>
      </c>
      <c r="K173" s="105">
        <v>5</v>
      </c>
      <c r="L173" s="105">
        <v>18</v>
      </c>
      <c r="M173" s="105">
        <v>47</v>
      </c>
      <c r="N173" s="105">
        <v>0</v>
      </c>
      <c r="O173" s="105">
        <v>60</v>
      </c>
      <c r="P173" s="105">
        <v>114</v>
      </c>
      <c r="Q173" s="105">
        <v>48</v>
      </c>
      <c r="R173" s="105">
        <v>20</v>
      </c>
      <c r="S173" s="105">
        <v>211.33</v>
      </c>
      <c r="T173" s="105">
        <v>0</v>
      </c>
      <c r="U173" s="105">
        <v>119</v>
      </c>
      <c r="V173" s="105">
        <v>29</v>
      </c>
      <c r="W173" s="105">
        <v>59</v>
      </c>
      <c r="X173" s="105">
        <v>1</v>
      </c>
      <c r="Y173" s="105">
        <v>0</v>
      </c>
      <c r="Z173" s="105"/>
      <c r="AA173" s="105">
        <v>500</v>
      </c>
      <c r="AB173" s="105">
        <v>0</v>
      </c>
      <c r="AC173" s="102">
        <v>0</v>
      </c>
      <c r="AD173" s="102">
        <v>14</v>
      </c>
      <c r="AE173" s="102">
        <v>0</v>
      </c>
      <c r="AF173" s="102">
        <v>10</v>
      </c>
      <c r="AG173" s="102">
        <v>12</v>
      </c>
      <c r="AH173" s="101"/>
      <c r="AI173" s="135">
        <f t="shared" si="123"/>
        <v>689</v>
      </c>
      <c r="AJ173" s="135">
        <f t="shared" si="108"/>
        <v>672</v>
      </c>
      <c r="AK173" s="135">
        <f t="shared" si="109"/>
        <v>107</v>
      </c>
      <c r="AL173" s="135">
        <f t="shared" si="110"/>
        <v>0</v>
      </c>
      <c r="AM173" s="100">
        <v>0</v>
      </c>
      <c r="AN173" s="100">
        <v>103</v>
      </c>
      <c r="AO173" s="100">
        <v>0</v>
      </c>
      <c r="AP173" s="106">
        <v>0</v>
      </c>
      <c r="AQ173" s="106">
        <v>0</v>
      </c>
      <c r="AR173" s="106">
        <v>0</v>
      </c>
      <c r="AS173" s="106">
        <v>0</v>
      </c>
      <c r="AT173" s="106">
        <v>4</v>
      </c>
      <c r="AU173" s="106">
        <v>0</v>
      </c>
      <c r="AV173" s="106">
        <v>0</v>
      </c>
      <c r="AW173" s="106">
        <v>2</v>
      </c>
      <c r="AX173" s="106">
        <v>0</v>
      </c>
      <c r="AY173" s="106">
        <v>0</v>
      </c>
      <c r="AZ173" s="106">
        <v>490</v>
      </c>
      <c r="BA173" s="106">
        <v>0</v>
      </c>
      <c r="BB173" s="106" t="s">
        <v>401</v>
      </c>
      <c r="BC173" s="106" t="s">
        <v>402</v>
      </c>
      <c r="BD173" s="106">
        <v>0</v>
      </c>
      <c r="BE173" s="106">
        <v>0</v>
      </c>
      <c r="BF173" s="106">
        <v>0</v>
      </c>
      <c r="BG173" s="135">
        <f t="shared" si="111"/>
        <v>162</v>
      </c>
      <c r="BH173" s="135">
        <f t="shared" si="112"/>
        <v>162</v>
      </c>
      <c r="BI173" s="106">
        <v>0</v>
      </c>
      <c r="BJ173" s="106">
        <v>114</v>
      </c>
      <c r="BK173" s="106">
        <v>114</v>
      </c>
      <c r="BL173" s="106">
        <v>0</v>
      </c>
      <c r="BM173" s="106">
        <v>48</v>
      </c>
      <c r="BN173" s="106">
        <v>48</v>
      </c>
      <c r="BO173" s="106">
        <v>0</v>
      </c>
      <c r="BP173" s="106">
        <v>16</v>
      </c>
      <c r="BQ173" s="106">
        <v>16</v>
      </c>
      <c r="BR173" s="106">
        <v>0</v>
      </c>
      <c r="BS173" s="106">
        <v>28</v>
      </c>
      <c r="BT173" s="106">
        <v>13</v>
      </c>
      <c r="BU173" s="106">
        <v>0</v>
      </c>
      <c r="BV173" s="106">
        <v>330</v>
      </c>
      <c r="BW173" s="106">
        <v>0</v>
      </c>
      <c r="BX173" s="106">
        <v>481</v>
      </c>
      <c r="BY173" s="106">
        <v>481</v>
      </c>
      <c r="BZ173" s="106">
        <v>0</v>
      </c>
      <c r="CA173" s="106">
        <v>120</v>
      </c>
      <c r="CB173" s="106">
        <v>0</v>
      </c>
      <c r="CC173" s="106">
        <v>2</v>
      </c>
      <c r="CD173" s="131">
        <v>0</v>
      </c>
      <c r="CE173" s="131">
        <v>0</v>
      </c>
      <c r="CF173" s="131">
        <v>0</v>
      </c>
      <c r="CG173" s="131">
        <v>0</v>
      </c>
      <c r="CH173" s="131">
        <v>0</v>
      </c>
    </row>
    <row r="174" spans="1:86" s="91" customFormat="1" ht="74.25" customHeight="1" x14ac:dyDescent="0.5">
      <c r="A174" s="112">
        <v>15</v>
      </c>
      <c r="B174" s="108" t="s">
        <v>279</v>
      </c>
      <c r="C174" s="114">
        <f t="shared" si="106"/>
        <v>21</v>
      </c>
      <c r="D174" s="105"/>
      <c r="E174" s="105">
        <v>2112</v>
      </c>
      <c r="F174" s="114">
        <f t="shared" si="107"/>
        <v>1651</v>
      </c>
      <c r="G174" s="114">
        <f t="shared" si="122"/>
        <v>275</v>
      </c>
      <c r="H174" s="105">
        <v>227</v>
      </c>
      <c r="I174" s="105">
        <v>0</v>
      </c>
      <c r="J174" s="105">
        <v>48</v>
      </c>
      <c r="K174" s="105">
        <v>4</v>
      </c>
      <c r="L174" s="105">
        <v>20</v>
      </c>
      <c r="M174" s="105">
        <v>160</v>
      </c>
      <c r="N174" s="105">
        <v>0</v>
      </c>
      <c r="O174" s="105">
        <v>145</v>
      </c>
      <c r="P174" s="105">
        <v>101</v>
      </c>
      <c r="Q174" s="105">
        <v>58</v>
      </c>
      <c r="R174" s="105">
        <v>37</v>
      </c>
      <c r="S174" s="105">
        <v>391.9</v>
      </c>
      <c r="T174" s="105">
        <v>0</v>
      </c>
      <c r="U174" s="105">
        <v>1030</v>
      </c>
      <c r="V174" s="105">
        <v>257</v>
      </c>
      <c r="W174" s="105">
        <v>32</v>
      </c>
      <c r="X174" s="105">
        <v>1</v>
      </c>
      <c r="Y174" s="105">
        <v>0</v>
      </c>
      <c r="Z174" s="105"/>
      <c r="AA174" s="105">
        <v>400</v>
      </c>
      <c r="AB174" s="105"/>
      <c r="AC174" s="102">
        <v>0</v>
      </c>
      <c r="AD174" s="102">
        <v>10</v>
      </c>
      <c r="AE174" s="102">
        <v>0</v>
      </c>
      <c r="AF174" s="102">
        <v>5</v>
      </c>
      <c r="AG174" s="102">
        <v>6</v>
      </c>
      <c r="AH174" s="101"/>
      <c r="AI174" s="135">
        <f t="shared" si="123"/>
        <v>1529</v>
      </c>
      <c r="AJ174" s="135">
        <f t="shared" si="108"/>
        <v>1570</v>
      </c>
      <c r="AK174" s="135">
        <f t="shared" si="109"/>
        <v>185</v>
      </c>
      <c r="AL174" s="135">
        <f t="shared" si="110"/>
        <v>165</v>
      </c>
      <c r="AM174" s="100">
        <v>0</v>
      </c>
      <c r="AN174" s="100">
        <v>159</v>
      </c>
      <c r="AO174" s="100">
        <v>154</v>
      </c>
      <c r="AP174" s="106">
        <v>0</v>
      </c>
      <c r="AQ174" s="106">
        <v>0</v>
      </c>
      <c r="AR174" s="106">
        <v>0</v>
      </c>
      <c r="AS174" s="106">
        <v>0</v>
      </c>
      <c r="AT174" s="106">
        <v>26</v>
      </c>
      <c r="AU174" s="106">
        <v>11</v>
      </c>
      <c r="AV174" s="106">
        <v>0</v>
      </c>
      <c r="AW174" s="106">
        <v>1</v>
      </c>
      <c r="AX174" s="106">
        <v>1</v>
      </c>
      <c r="AY174" s="106">
        <v>0</v>
      </c>
      <c r="AZ174" s="106">
        <v>6</v>
      </c>
      <c r="BA174" s="106">
        <v>0</v>
      </c>
      <c r="BB174" s="106">
        <v>153</v>
      </c>
      <c r="BC174" s="106">
        <v>48</v>
      </c>
      <c r="BD174" s="106">
        <v>0</v>
      </c>
      <c r="BE174" s="106">
        <v>0</v>
      </c>
      <c r="BF174" s="106">
        <v>0</v>
      </c>
      <c r="BG174" s="135">
        <f t="shared" si="111"/>
        <v>159</v>
      </c>
      <c r="BH174" s="135">
        <f t="shared" si="112"/>
        <v>159</v>
      </c>
      <c r="BI174" s="106">
        <v>0</v>
      </c>
      <c r="BJ174" s="106">
        <v>101</v>
      </c>
      <c r="BK174" s="106">
        <v>101</v>
      </c>
      <c r="BL174" s="106">
        <v>0</v>
      </c>
      <c r="BM174" s="106">
        <v>58</v>
      </c>
      <c r="BN174" s="106">
        <v>58</v>
      </c>
      <c r="BO174" s="106">
        <v>0</v>
      </c>
      <c r="BP174" s="106">
        <v>0</v>
      </c>
      <c r="BQ174" s="106">
        <v>0</v>
      </c>
      <c r="BR174" s="106">
        <v>0</v>
      </c>
      <c r="BS174" s="106">
        <v>26</v>
      </c>
      <c r="BT174" s="106">
        <v>7</v>
      </c>
      <c r="BU174" s="106">
        <v>0</v>
      </c>
      <c r="BV174" s="106">
        <v>4992</v>
      </c>
      <c r="BW174" s="106">
        <v>0</v>
      </c>
      <c r="BX174" s="106">
        <v>1190</v>
      </c>
      <c r="BY174" s="106">
        <v>1190</v>
      </c>
      <c r="BZ174" s="106">
        <v>0</v>
      </c>
      <c r="CA174" s="106">
        <v>298</v>
      </c>
      <c r="CB174" s="106">
        <v>0</v>
      </c>
      <c r="CC174" s="106">
        <v>2</v>
      </c>
      <c r="CD174" s="131">
        <v>0</v>
      </c>
      <c r="CE174" s="131">
        <v>0</v>
      </c>
      <c r="CF174" s="131">
        <v>0</v>
      </c>
      <c r="CG174" s="131">
        <v>0</v>
      </c>
      <c r="CH174" s="131">
        <v>0</v>
      </c>
    </row>
    <row r="175" spans="1:86" s="91" customFormat="1" ht="74.25" customHeight="1" x14ac:dyDescent="0.5">
      <c r="A175" s="112">
        <v>16</v>
      </c>
      <c r="B175" s="108" t="s">
        <v>280</v>
      </c>
      <c r="C175" s="114">
        <f t="shared" si="106"/>
        <v>13</v>
      </c>
      <c r="D175" s="105"/>
      <c r="E175" s="105">
        <v>810</v>
      </c>
      <c r="F175" s="114">
        <f t="shared" si="107"/>
        <v>338</v>
      </c>
      <c r="G175" s="114">
        <f t="shared" si="122"/>
        <v>194</v>
      </c>
      <c r="H175" s="105">
        <v>157</v>
      </c>
      <c r="I175" s="105">
        <v>0</v>
      </c>
      <c r="J175" s="105">
        <v>37</v>
      </c>
      <c r="K175" s="105">
        <v>5</v>
      </c>
      <c r="L175" s="105">
        <v>18</v>
      </c>
      <c r="M175" s="105">
        <v>65</v>
      </c>
      <c r="N175" s="105">
        <v>0</v>
      </c>
      <c r="O175" s="105">
        <v>30</v>
      </c>
      <c r="P175" s="105">
        <v>39</v>
      </c>
      <c r="Q175" s="105">
        <v>12</v>
      </c>
      <c r="R175" s="105">
        <v>24</v>
      </c>
      <c r="S175" s="105">
        <v>253.59</v>
      </c>
      <c r="T175" s="105">
        <v>0</v>
      </c>
      <c r="U175" s="105">
        <v>20</v>
      </c>
      <c r="V175" s="105">
        <v>5</v>
      </c>
      <c r="W175" s="105">
        <v>29</v>
      </c>
      <c r="X175" s="105">
        <v>1</v>
      </c>
      <c r="Y175" s="105">
        <v>0</v>
      </c>
      <c r="Z175" s="105"/>
      <c r="AA175" s="105">
        <v>400</v>
      </c>
      <c r="AB175" s="105"/>
      <c r="AC175" s="102">
        <v>0</v>
      </c>
      <c r="AD175" s="102">
        <v>5</v>
      </c>
      <c r="AE175" s="102">
        <v>2</v>
      </c>
      <c r="AF175" s="102">
        <v>3</v>
      </c>
      <c r="AG175" s="102">
        <v>3</v>
      </c>
      <c r="AH175" s="101"/>
      <c r="AI175" s="135">
        <f t="shared" si="123"/>
        <v>586</v>
      </c>
      <c r="AJ175" s="135">
        <f t="shared" si="108"/>
        <v>439</v>
      </c>
      <c r="AK175" s="135">
        <f t="shared" si="109"/>
        <v>130</v>
      </c>
      <c r="AL175" s="135">
        <f t="shared" si="110"/>
        <v>5</v>
      </c>
      <c r="AM175" s="100">
        <v>0</v>
      </c>
      <c r="AN175" s="100">
        <v>121</v>
      </c>
      <c r="AO175" s="100">
        <v>3</v>
      </c>
      <c r="AP175" s="106">
        <v>0</v>
      </c>
      <c r="AQ175" s="106">
        <v>0</v>
      </c>
      <c r="AR175" s="106">
        <v>0</v>
      </c>
      <c r="AS175" s="106">
        <v>0</v>
      </c>
      <c r="AT175" s="106">
        <v>9</v>
      </c>
      <c r="AU175" s="106">
        <v>2</v>
      </c>
      <c r="AV175" s="106">
        <v>0</v>
      </c>
      <c r="AW175" s="106">
        <v>0</v>
      </c>
      <c r="AX175" s="106">
        <v>0</v>
      </c>
      <c r="AY175" s="106">
        <v>0</v>
      </c>
      <c r="AZ175" s="106">
        <v>0</v>
      </c>
      <c r="BA175" s="106">
        <v>0</v>
      </c>
      <c r="BB175" s="106">
        <v>149</v>
      </c>
      <c r="BC175" s="106">
        <v>12</v>
      </c>
      <c r="BD175" s="106">
        <v>0</v>
      </c>
      <c r="BE175" s="106">
        <v>0</v>
      </c>
      <c r="BF175" s="106">
        <v>0</v>
      </c>
      <c r="BG175" s="135">
        <f t="shared" si="111"/>
        <v>51</v>
      </c>
      <c r="BH175" s="135">
        <f t="shared" si="112"/>
        <v>51</v>
      </c>
      <c r="BI175" s="106">
        <v>0</v>
      </c>
      <c r="BJ175" s="106">
        <v>39</v>
      </c>
      <c r="BK175" s="106">
        <v>39</v>
      </c>
      <c r="BL175" s="106">
        <v>0</v>
      </c>
      <c r="BM175" s="106">
        <v>12</v>
      </c>
      <c r="BN175" s="106">
        <v>12</v>
      </c>
      <c r="BO175" s="106">
        <v>0</v>
      </c>
      <c r="BP175" s="106">
        <v>33</v>
      </c>
      <c r="BQ175" s="106">
        <v>33</v>
      </c>
      <c r="BR175" s="106">
        <v>0</v>
      </c>
      <c r="BS175" s="106">
        <v>16</v>
      </c>
      <c r="BT175" s="106">
        <v>1</v>
      </c>
      <c r="BU175" s="106">
        <v>0</v>
      </c>
      <c r="BV175" s="106">
        <v>460</v>
      </c>
      <c r="BW175" s="106">
        <v>0</v>
      </c>
      <c r="BX175" s="106">
        <v>337</v>
      </c>
      <c r="BY175" s="106">
        <v>337</v>
      </c>
      <c r="BZ175" s="106">
        <v>0</v>
      </c>
      <c r="CA175" s="106">
        <v>84.25</v>
      </c>
      <c r="CB175" s="106">
        <v>0</v>
      </c>
      <c r="CC175" s="106">
        <v>2</v>
      </c>
      <c r="CD175" s="131">
        <v>0</v>
      </c>
      <c r="CE175" s="131">
        <v>0</v>
      </c>
      <c r="CF175" s="131">
        <v>0</v>
      </c>
      <c r="CG175" s="131">
        <v>0</v>
      </c>
      <c r="CH175" s="131">
        <v>0</v>
      </c>
    </row>
    <row r="176" spans="1:86" s="91" customFormat="1" ht="74.25" customHeight="1" x14ac:dyDescent="0.5">
      <c r="A176" s="112">
        <v>17</v>
      </c>
      <c r="B176" s="108" t="s">
        <v>281</v>
      </c>
      <c r="C176" s="114">
        <f t="shared" si="106"/>
        <v>29</v>
      </c>
      <c r="D176" s="105"/>
      <c r="E176" s="105">
        <v>2069</v>
      </c>
      <c r="F176" s="114">
        <f t="shared" si="107"/>
        <v>1059</v>
      </c>
      <c r="G176" s="114">
        <f t="shared" si="122"/>
        <v>356</v>
      </c>
      <c r="H176" s="105">
        <v>306</v>
      </c>
      <c r="I176" s="105">
        <v>0</v>
      </c>
      <c r="J176" s="105">
        <v>50</v>
      </c>
      <c r="K176" s="105">
        <v>5</v>
      </c>
      <c r="L176" s="105">
        <v>18</v>
      </c>
      <c r="M176" s="105">
        <v>51</v>
      </c>
      <c r="N176" s="105">
        <v>0</v>
      </c>
      <c r="O176" s="105">
        <v>15</v>
      </c>
      <c r="P176" s="105">
        <v>95</v>
      </c>
      <c r="Q176" s="105">
        <v>13</v>
      </c>
      <c r="R176" s="105">
        <v>89</v>
      </c>
      <c r="S176" s="105">
        <v>945.2</v>
      </c>
      <c r="T176" s="105">
        <v>0</v>
      </c>
      <c r="U176" s="105">
        <v>543</v>
      </c>
      <c r="V176" s="105">
        <v>135</v>
      </c>
      <c r="W176" s="105">
        <v>55</v>
      </c>
      <c r="X176" s="105">
        <v>1</v>
      </c>
      <c r="Y176" s="105">
        <v>0</v>
      </c>
      <c r="Z176" s="105"/>
      <c r="AA176" s="105">
        <v>800</v>
      </c>
      <c r="AB176" s="105"/>
      <c r="AC176" s="102">
        <v>0</v>
      </c>
      <c r="AD176" s="102">
        <v>10</v>
      </c>
      <c r="AE176" s="102">
        <v>2</v>
      </c>
      <c r="AF176" s="102">
        <v>8</v>
      </c>
      <c r="AG176" s="102">
        <v>9</v>
      </c>
      <c r="AH176" s="101"/>
      <c r="AI176" s="135">
        <f t="shared" si="123"/>
        <v>896</v>
      </c>
      <c r="AJ176" s="135">
        <f t="shared" si="108"/>
        <v>978</v>
      </c>
      <c r="AK176" s="135">
        <f t="shared" si="109"/>
        <v>145</v>
      </c>
      <c r="AL176" s="135">
        <f t="shared" si="110"/>
        <v>127</v>
      </c>
      <c r="AM176" s="100">
        <v>0</v>
      </c>
      <c r="AN176" s="100">
        <v>134</v>
      </c>
      <c r="AO176" s="100">
        <v>117</v>
      </c>
      <c r="AP176" s="106">
        <v>0</v>
      </c>
      <c r="AQ176" s="106">
        <v>0</v>
      </c>
      <c r="AR176" s="106">
        <v>0</v>
      </c>
      <c r="AS176" s="106">
        <v>0</v>
      </c>
      <c r="AT176" s="106">
        <v>11</v>
      </c>
      <c r="AU176" s="106">
        <v>10</v>
      </c>
      <c r="AV176" s="106">
        <v>0</v>
      </c>
      <c r="AW176" s="106">
        <v>52</v>
      </c>
      <c r="AX176" s="106">
        <v>52</v>
      </c>
      <c r="AY176" s="106">
        <v>0</v>
      </c>
      <c r="AZ176" s="106">
        <v>64</v>
      </c>
      <c r="BA176" s="106">
        <v>0</v>
      </c>
      <c r="BB176" s="106">
        <v>149</v>
      </c>
      <c r="BC176" s="106">
        <v>108</v>
      </c>
      <c r="BD176" s="106">
        <v>0</v>
      </c>
      <c r="BE176" s="106">
        <v>0</v>
      </c>
      <c r="BF176" s="106">
        <v>0</v>
      </c>
      <c r="BG176" s="135">
        <f t="shared" si="111"/>
        <v>108</v>
      </c>
      <c r="BH176" s="135">
        <f t="shared" si="112"/>
        <v>108</v>
      </c>
      <c r="BI176" s="106">
        <v>0</v>
      </c>
      <c r="BJ176" s="106">
        <v>95</v>
      </c>
      <c r="BK176" s="106">
        <v>95</v>
      </c>
      <c r="BL176" s="106">
        <v>0</v>
      </c>
      <c r="BM176" s="106">
        <v>13</v>
      </c>
      <c r="BN176" s="106">
        <v>13</v>
      </c>
      <c r="BO176" s="106">
        <v>0</v>
      </c>
      <c r="BP176" s="106">
        <v>18</v>
      </c>
      <c r="BQ176" s="106">
        <v>18</v>
      </c>
      <c r="BR176" s="106">
        <v>0</v>
      </c>
      <c r="BS176" s="106">
        <v>26</v>
      </c>
      <c r="BT176" s="106">
        <v>22</v>
      </c>
      <c r="BU176" s="106">
        <v>0</v>
      </c>
      <c r="BV176" s="106">
        <v>1314</v>
      </c>
      <c r="BW176" s="106">
        <v>0</v>
      </c>
      <c r="BX176" s="106">
        <v>543</v>
      </c>
      <c r="BY176" s="106">
        <v>543</v>
      </c>
      <c r="BZ176" s="106">
        <v>0</v>
      </c>
      <c r="CA176" s="106">
        <v>136</v>
      </c>
      <c r="CB176" s="106">
        <v>0</v>
      </c>
      <c r="CC176" s="106">
        <v>35</v>
      </c>
      <c r="CD176" s="131">
        <v>0</v>
      </c>
      <c r="CE176" s="131">
        <v>0</v>
      </c>
      <c r="CF176" s="131">
        <v>0</v>
      </c>
      <c r="CG176" s="131">
        <v>0</v>
      </c>
      <c r="CH176" s="131">
        <v>0</v>
      </c>
    </row>
    <row r="177" spans="1:86" s="91" customFormat="1" ht="74.25" customHeight="1" x14ac:dyDescent="0.5">
      <c r="A177" s="112">
        <v>18</v>
      </c>
      <c r="B177" s="108" t="s">
        <v>282</v>
      </c>
      <c r="C177" s="114">
        <f t="shared" si="106"/>
        <v>29</v>
      </c>
      <c r="D177" s="105"/>
      <c r="E177" s="105">
        <v>1452</v>
      </c>
      <c r="F177" s="114">
        <f t="shared" si="107"/>
        <v>549</v>
      </c>
      <c r="G177" s="114">
        <f t="shared" si="122"/>
        <v>258</v>
      </c>
      <c r="H177" s="105">
        <v>211</v>
      </c>
      <c r="I177" s="105">
        <v>0</v>
      </c>
      <c r="J177" s="105">
        <v>47</v>
      </c>
      <c r="K177" s="105">
        <v>5</v>
      </c>
      <c r="L177" s="105">
        <v>18</v>
      </c>
      <c r="M177" s="105">
        <v>72</v>
      </c>
      <c r="N177" s="105">
        <v>0</v>
      </c>
      <c r="O177" s="105">
        <v>74</v>
      </c>
      <c r="P177" s="105">
        <v>62</v>
      </c>
      <c r="Q177" s="105">
        <v>81</v>
      </c>
      <c r="R177" s="105">
        <v>86</v>
      </c>
      <c r="S177" s="105">
        <v>916.37</v>
      </c>
      <c r="T177" s="105">
        <v>0</v>
      </c>
      <c r="U177" s="105">
        <v>54</v>
      </c>
      <c r="V177" s="105">
        <v>13.5</v>
      </c>
      <c r="W177" s="105">
        <v>50</v>
      </c>
      <c r="X177" s="105">
        <v>1</v>
      </c>
      <c r="Y177" s="105">
        <v>0</v>
      </c>
      <c r="Z177" s="105"/>
      <c r="AA177" s="105">
        <v>500</v>
      </c>
      <c r="AB177" s="105">
        <v>37</v>
      </c>
      <c r="AC177" s="102">
        <v>0</v>
      </c>
      <c r="AD177" s="102">
        <v>15</v>
      </c>
      <c r="AE177" s="102">
        <v>0</v>
      </c>
      <c r="AF177" s="102">
        <v>11</v>
      </c>
      <c r="AG177" s="102">
        <v>3</v>
      </c>
      <c r="AH177" s="101"/>
      <c r="AI177" s="135">
        <f t="shared" si="123"/>
        <v>406</v>
      </c>
      <c r="AJ177" s="135">
        <f t="shared" si="108"/>
        <v>441</v>
      </c>
      <c r="AK177" s="135">
        <f t="shared" si="109"/>
        <v>119</v>
      </c>
      <c r="AL177" s="135">
        <f t="shared" si="110"/>
        <v>61</v>
      </c>
      <c r="AM177" s="100">
        <v>0</v>
      </c>
      <c r="AN177" s="100">
        <v>98</v>
      </c>
      <c r="AO177" s="100">
        <v>61</v>
      </c>
      <c r="AP177" s="106">
        <v>0</v>
      </c>
      <c r="AQ177" s="106">
        <v>0</v>
      </c>
      <c r="AR177" s="106">
        <v>0</v>
      </c>
      <c r="AS177" s="106">
        <v>0</v>
      </c>
      <c r="AT177" s="106">
        <v>21</v>
      </c>
      <c r="AU177" s="106">
        <v>0</v>
      </c>
      <c r="AV177" s="106">
        <v>0</v>
      </c>
      <c r="AW177" s="106">
        <v>6</v>
      </c>
      <c r="AX177" s="106">
        <v>1</v>
      </c>
      <c r="AY177" s="106">
        <v>0</v>
      </c>
      <c r="AZ177" s="106">
        <v>15</v>
      </c>
      <c r="BA177" s="106">
        <v>0</v>
      </c>
      <c r="BB177" s="106">
        <v>18</v>
      </c>
      <c r="BC177" s="106">
        <v>1</v>
      </c>
      <c r="BD177" s="106">
        <v>0</v>
      </c>
      <c r="BE177" s="106">
        <v>0</v>
      </c>
      <c r="BF177" s="106">
        <v>0</v>
      </c>
      <c r="BG177" s="135">
        <f t="shared" si="111"/>
        <v>143</v>
      </c>
      <c r="BH177" s="135">
        <f t="shared" si="112"/>
        <v>143</v>
      </c>
      <c r="BI177" s="106">
        <v>0</v>
      </c>
      <c r="BJ177" s="106">
        <v>62</v>
      </c>
      <c r="BK177" s="106">
        <v>62</v>
      </c>
      <c r="BL177" s="106">
        <v>0</v>
      </c>
      <c r="BM177" s="106">
        <v>81</v>
      </c>
      <c r="BN177" s="106">
        <v>81</v>
      </c>
      <c r="BO177" s="106">
        <v>0</v>
      </c>
      <c r="BP177" s="106">
        <v>36</v>
      </c>
      <c r="BQ177" s="106">
        <v>36</v>
      </c>
      <c r="BR177" s="106">
        <v>0</v>
      </c>
      <c r="BS177" s="106">
        <v>14</v>
      </c>
      <c r="BT177" s="106">
        <v>10</v>
      </c>
      <c r="BU177" s="106">
        <v>0</v>
      </c>
      <c r="BV177" s="106">
        <v>934</v>
      </c>
      <c r="BW177" s="106">
        <v>0</v>
      </c>
      <c r="BX177" s="106">
        <v>189</v>
      </c>
      <c r="BY177" s="106">
        <v>189</v>
      </c>
      <c r="BZ177" s="106">
        <v>0</v>
      </c>
      <c r="CA177" s="106">
        <v>47</v>
      </c>
      <c r="CB177" s="106">
        <v>0</v>
      </c>
      <c r="CC177" s="106">
        <v>0</v>
      </c>
      <c r="CD177" s="131">
        <v>0</v>
      </c>
      <c r="CE177" s="131">
        <v>0</v>
      </c>
      <c r="CF177" s="131">
        <v>0</v>
      </c>
      <c r="CG177" s="131">
        <v>0</v>
      </c>
      <c r="CH177" s="131">
        <v>0</v>
      </c>
    </row>
    <row r="178" spans="1:86" s="91" customFormat="1" ht="74.25" customHeight="1" x14ac:dyDescent="0.5">
      <c r="A178" s="112">
        <v>19</v>
      </c>
      <c r="B178" s="108" t="s">
        <v>283</v>
      </c>
      <c r="C178" s="114">
        <f t="shared" si="106"/>
        <v>25</v>
      </c>
      <c r="D178" s="105"/>
      <c r="E178" s="105">
        <v>3420</v>
      </c>
      <c r="F178" s="114">
        <f t="shared" si="107"/>
        <v>1831</v>
      </c>
      <c r="G178" s="114">
        <f t="shared" si="122"/>
        <v>307</v>
      </c>
      <c r="H178" s="105">
        <v>257</v>
      </c>
      <c r="I178" s="105">
        <v>0</v>
      </c>
      <c r="J178" s="105">
        <v>50</v>
      </c>
      <c r="K178" s="105">
        <v>6</v>
      </c>
      <c r="L178" s="105">
        <v>21</v>
      </c>
      <c r="M178" s="105">
        <v>42</v>
      </c>
      <c r="N178" s="105">
        <v>0</v>
      </c>
      <c r="O178" s="105">
        <v>155</v>
      </c>
      <c r="P178" s="105">
        <v>87</v>
      </c>
      <c r="Q178" s="105">
        <v>13</v>
      </c>
      <c r="R178" s="105">
        <v>189</v>
      </c>
      <c r="S178" s="105">
        <v>3924.85</v>
      </c>
      <c r="T178" s="105">
        <v>0</v>
      </c>
      <c r="U178" s="105">
        <v>1132</v>
      </c>
      <c r="V178" s="105">
        <f>+U178*0.25</f>
        <v>283</v>
      </c>
      <c r="W178" s="105">
        <v>17</v>
      </c>
      <c r="X178" s="105">
        <v>1</v>
      </c>
      <c r="Y178" s="105">
        <v>0</v>
      </c>
      <c r="Z178" s="105"/>
      <c r="AA178" s="105">
        <v>900</v>
      </c>
      <c r="AB178" s="105"/>
      <c r="AC178" s="102">
        <v>0</v>
      </c>
      <c r="AD178" s="102">
        <v>8</v>
      </c>
      <c r="AE178" s="102">
        <v>0</v>
      </c>
      <c r="AF178" s="102">
        <v>6</v>
      </c>
      <c r="AG178" s="102">
        <v>11</v>
      </c>
      <c r="AH178" s="101"/>
      <c r="AI178" s="135">
        <f t="shared" si="123"/>
        <v>2372</v>
      </c>
      <c r="AJ178" s="135">
        <f t="shared" si="108"/>
        <v>2136</v>
      </c>
      <c r="AK178" s="135">
        <f t="shared" si="109"/>
        <v>271</v>
      </c>
      <c r="AL178" s="135">
        <f t="shared" si="110"/>
        <v>0</v>
      </c>
      <c r="AM178" s="100">
        <v>0</v>
      </c>
      <c r="AN178" s="100">
        <v>256</v>
      </c>
      <c r="AO178" s="100">
        <v>0</v>
      </c>
      <c r="AP178" s="106">
        <v>0</v>
      </c>
      <c r="AQ178" s="106">
        <v>0</v>
      </c>
      <c r="AR178" s="106">
        <v>0</v>
      </c>
      <c r="AS178" s="106">
        <v>0</v>
      </c>
      <c r="AT178" s="106">
        <v>15</v>
      </c>
      <c r="AU178" s="106">
        <v>0</v>
      </c>
      <c r="AV178" s="106">
        <v>0</v>
      </c>
      <c r="AW178" s="106">
        <v>0</v>
      </c>
      <c r="AX178" s="106">
        <v>0</v>
      </c>
      <c r="AY178" s="106">
        <v>0</v>
      </c>
      <c r="AZ178" s="106">
        <v>0</v>
      </c>
      <c r="BA178" s="106">
        <v>0</v>
      </c>
      <c r="BB178" s="106">
        <v>221</v>
      </c>
      <c r="BC178" s="106"/>
      <c r="BD178" s="106">
        <v>0</v>
      </c>
      <c r="BE178" s="106">
        <v>0</v>
      </c>
      <c r="BF178" s="106">
        <v>0</v>
      </c>
      <c r="BG178" s="135">
        <f t="shared" si="111"/>
        <v>100</v>
      </c>
      <c r="BH178" s="135">
        <f t="shared" si="112"/>
        <v>100</v>
      </c>
      <c r="BI178" s="106">
        <v>0</v>
      </c>
      <c r="BJ178" s="106">
        <v>87</v>
      </c>
      <c r="BK178" s="106">
        <v>87</v>
      </c>
      <c r="BL178" s="106">
        <v>0</v>
      </c>
      <c r="BM178" s="106">
        <v>13</v>
      </c>
      <c r="BN178" s="106">
        <v>13</v>
      </c>
      <c r="BO178" s="106">
        <v>0</v>
      </c>
      <c r="BP178" s="106">
        <v>0</v>
      </c>
      <c r="BQ178" s="106">
        <v>0</v>
      </c>
      <c r="BR178" s="106">
        <v>0</v>
      </c>
      <c r="BS178" s="106">
        <v>57</v>
      </c>
      <c r="BT178" s="106">
        <v>42</v>
      </c>
      <c r="BU178" s="106">
        <v>0</v>
      </c>
      <c r="BV178" s="106">
        <v>5122</v>
      </c>
      <c r="BW178" s="106">
        <v>0</v>
      </c>
      <c r="BX178" s="106">
        <v>1994</v>
      </c>
      <c r="BY178" s="106">
        <v>1994</v>
      </c>
      <c r="BZ178" s="106">
        <v>0</v>
      </c>
      <c r="CA178" s="106">
        <v>498</v>
      </c>
      <c r="CB178" s="106">
        <v>0</v>
      </c>
      <c r="CC178" s="106">
        <v>5</v>
      </c>
      <c r="CD178" s="131">
        <v>0</v>
      </c>
      <c r="CE178" s="131">
        <v>0</v>
      </c>
      <c r="CF178" s="131">
        <v>0</v>
      </c>
      <c r="CG178" s="131">
        <v>0</v>
      </c>
      <c r="CH178" s="131">
        <v>0</v>
      </c>
    </row>
    <row r="179" spans="1:86" s="91" customFormat="1" ht="74.25" customHeight="1" x14ac:dyDescent="0.5">
      <c r="A179" s="112">
        <v>20</v>
      </c>
      <c r="B179" s="108" t="s">
        <v>284</v>
      </c>
      <c r="C179" s="114">
        <f t="shared" si="106"/>
        <v>13</v>
      </c>
      <c r="D179" s="105"/>
      <c r="E179" s="105">
        <v>1632</v>
      </c>
      <c r="F179" s="114">
        <f t="shared" si="107"/>
        <v>531</v>
      </c>
      <c r="G179" s="114">
        <f t="shared" si="122"/>
        <v>277</v>
      </c>
      <c r="H179" s="105">
        <v>245</v>
      </c>
      <c r="I179" s="105">
        <v>0</v>
      </c>
      <c r="J179" s="105">
        <v>32</v>
      </c>
      <c r="K179" s="105">
        <v>5</v>
      </c>
      <c r="L179" s="105">
        <v>18</v>
      </c>
      <c r="M179" s="105">
        <v>37</v>
      </c>
      <c r="N179" s="105">
        <v>0</v>
      </c>
      <c r="O179" s="105">
        <v>100</v>
      </c>
      <c r="P179" s="105">
        <v>82</v>
      </c>
      <c r="Q179" s="105">
        <v>12</v>
      </c>
      <c r="R179" s="105">
        <v>38</v>
      </c>
      <c r="S179" s="105">
        <v>405.36</v>
      </c>
      <c r="T179" s="105">
        <v>0</v>
      </c>
      <c r="U179" s="105">
        <v>74</v>
      </c>
      <c r="V179" s="105">
        <v>18.5</v>
      </c>
      <c r="W179" s="105">
        <v>67</v>
      </c>
      <c r="X179" s="105">
        <v>1</v>
      </c>
      <c r="Y179" s="105">
        <v>0</v>
      </c>
      <c r="Z179" s="105"/>
      <c r="AA179" s="105">
        <v>300</v>
      </c>
      <c r="AB179" s="105"/>
      <c r="AC179" s="102">
        <v>0</v>
      </c>
      <c r="AD179" s="102">
        <v>4</v>
      </c>
      <c r="AE179" s="102">
        <v>0</v>
      </c>
      <c r="AF179" s="102">
        <v>4</v>
      </c>
      <c r="AG179" s="102">
        <v>5</v>
      </c>
      <c r="AH179" s="101"/>
      <c r="AI179" s="135">
        <f t="shared" si="123"/>
        <v>612</v>
      </c>
      <c r="AJ179" s="135">
        <f t="shared" si="108"/>
        <v>484</v>
      </c>
      <c r="AK179" s="135">
        <f t="shared" si="109"/>
        <v>110</v>
      </c>
      <c r="AL179" s="135">
        <f t="shared" si="110"/>
        <v>2</v>
      </c>
      <c r="AM179" s="100">
        <v>0</v>
      </c>
      <c r="AN179" s="100">
        <v>110</v>
      </c>
      <c r="AO179" s="100">
        <v>2</v>
      </c>
      <c r="AP179" s="106">
        <v>0</v>
      </c>
      <c r="AQ179" s="106">
        <v>0</v>
      </c>
      <c r="AR179" s="106">
        <v>0</v>
      </c>
      <c r="AS179" s="106">
        <v>0</v>
      </c>
      <c r="AT179" s="106">
        <v>0</v>
      </c>
      <c r="AU179" s="106">
        <v>0</v>
      </c>
      <c r="AV179" s="106">
        <v>0</v>
      </c>
      <c r="AW179" s="106">
        <v>0</v>
      </c>
      <c r="AX179" s="106">
        <v>0</v>
      </c>
      <c r="AY179" s="106">
        <v>0</v>
      </c>
      <c r="AZ179" s="106">
        <v>0</v>
      </c>
      <c r="BA179" s="106">
        <v>0</v>
      </c>
      <c r="BB179" s="106">
        <v>20</v>
      </c>
      <c r="BC179" s="106">
        <v>9</v>
      </c>
      <c r="BD179" s="106">
        <v>0</v>
      </c>
      <c r="BE179" s="106">
        <v>0</v>
      </c>
      <c r="BF179" s="106">
        <v>0</v>
      </c>
      <c r="BG179" s="135">
        <f t="shared" si="111"/>
        <v>94</v>
      </c>
      <c r="BH179" s="135">
        <f t="shared" si="112"/>
        <v>94</v>
      </c>
      <c r="BI179" s="106">
        <v>0</v>
      </c>
      <c r="BJ179" s="106">
        <v>82</v>
      </c>
      <c r="BK179" s="106">
        <v>82</v>
      </c>
      <c r="BL179" s="106">
        <v>0</v>
      </c>
      <c r="BM179" s="106">
        <v>12</v>
      </c>
      <c r="BN179" s="106">
        <v>12</v>
      </c>
      <c r="BO179" s="106">
        <v>0</v>
      </c>
      <c r="BP179" s="106">
        <v>0</v>
      </c>
      <c r="BQ179" s="106">
        <v>0</v>
      </c>
      <c r="BR179" s="106">
        <v>0</v>
      </c>
      <c r="BS179" s="106">
        <v>152</v>
      </c>
      <c r="BT179" s="106">
        <v>33</v>
      </c>
      <c r="BU179" s="106">
        <v>0</v>
      </c>
      <c r="BV179" s="106">
        <v>3629</v>
      </c>
      <c r="BW179" s="106">
        <v>0</v>
      </c>
      <c r="BX179" s="106">
        <v>346</v>
      </c>
      <c r="BY179" s="106">
        <v>346</v>
      </c>
      <c r="BZ179" s="106">
        <v>0</v>
      </c>
      <c r="CA179" s="106">
        <v>87</v>
      </c>
      <c r="CB179" s="106">
        <v>0</v>
      </c>
      <c r="CC179" s="106">
        <v>2</v>
      </c>
      <c r="CD179" s="131">
        <v>0</v>
      </c>
      <c r="CE179" s="131">
        <v>0</v>
      </c>
      <c r="CF179" s="131">
        <v>0</v>
      </c>
      <c r="CG179" s="131">
        <v>0</v>
      </c>
      <c r="CH179" s="131">
        <v>0</v>
      </c>
    </row>
    <row r="180" spans="1:86" s="91" customFormat="1" ht="74.25" customHeight="1" x14ac:dyDescent="0.5">
      <c r="A180" s="112">
        <v>21</v>
      </c>
      <c r="B180" s="108" t="s">
        <v>285</v>
      </c>
      <c r="C180" s="114">
        <f t="shared" si="106"/>
        <v>39</v>
      </c>
      <c r="D180" s="105"/>
      <c r="E180" s="105">
        <v>1801</v>
      </c>
      <c r="F180" s="114">
        <f t="shared" si="107"/>
        <v>971</v>
      </c>
      <c r="G180" s="114">
        <f t="shared" si="122"/>
        <v>329</v>
      </c>
      <c r="H180" s="105">
        <v>270</v>
      </c>
      <c r="I180" s="105">
        <v>0</v>
      </c>
      <c r="J180" s="105">
        <v>59</v>
      </c>
      <c r="K180" s="105">
        <v>4</v>
      </c>
      <c r="L180" s="105">
        <v>20</v>
      </c>
      <c r="M180" s="105">
        <v>132</v>
      </c>
      <c r="N180" s="105">
        <v>0</v>
      </c>
      <c r="O180" s="105">
        <v>146</v>
      </c>
      <c r="P180" s="105">
        <v>105</v>
      </c>
      <c r="Q180" s="105">
        <v>73</v>
      </c>
      <c r="R180" s="105">
        <v>120</v>
      </c>
      <c r="S180" s="105">
        <v>1277.55</v>
      </c>
      <c r="T180" s="105">
        <v>0</v>
      </c>
      <c r="U180" s="105">
        <v>240</v>
      </c>
      <c r="V180" s="105">
        <v>94.1</v>
      </c>
      <c r="W180" s="105">
        <v>4</v>
      </c>
      <c r="X180" s="105">
        <v>1</v>
      </c>
      <c r="Y180" s="105">
        <v>0</v>
      </c>
      <c r="Z180" s="105"/>
      <c r="AA180" s="105">
        <v>500</v>
      </c>
      <c r="AB180" s="105"/>
      <c r="AC180" s="102">
        <v>0</v>
      </c>
      <c r="AD180" s="102">
        <v>17</v>
      </c>
      <c r="AE180" s="102">
        <v>5</v>
      </c>
      <c r="AF180" s="102">
        <v>8</v>
      </c>
      <c r="AG180" s="102">
        <v>9</v>
      </c>
      <c r="AH180" s="101"/>
      <c r="AI180" s="135">
        <f t="shared" si="123"/>
        <v>784</v>
      </c>
      <c r="AJ180" s="135">
        <f t="shared" si="108"/>
        <v>694</v>
      </c>
      <c r="AK180" s="135">
        <f t="shared" si="109"/>
        <v>94</v>
      </c>
      <c r="AL180" s="135">
        <f t="shared" si="110"/>
        <v>21</v>
      </c>
      <c r="AM180" s="100">
        <v>0</v>
      </c>
      <c r="AN180" s="100">
        <v>59</v>
      </c>
      <c r="AO180" s="100">
        <v>17</v>
      </c>
      <c r="AP180" s="106">
        <v>0</v>
      </c>
      <c r="AQ180" s="106">
        <v>0</v>
      </c>
      <c r="AR180" s="106">
        <v>0</v>
      </c>
      <c r="AS180" s="106">
        <v>0</v>
      </c>
      <c r="AT180" s="106">
        <v>35</v>
      </c>
      <c r="AU180" s="106">
        <v>4</v>
      </c>
      <c r="AV180" s="106">
        <v>0</v>
      </c>
      <c r="AW180" s="106">
        <v>0</v>
      </c>
      <c r="AX180" s="106">
        <v>0</v>
      </c>
      <c r="AY180" s="106">
        <v>0</v>
      </c>
      <c r="AZ180" s="106">
        <v>0</v>
      </c>
      <c r="BA180" s="106">
        <v>0</v>
      </c>
      <c r="BB180" s="106">
        <v>97</v>
      </c>
      <c r="BC180" s="106">
        <v>13</v>
      </c>
      <c r="BD180" s="106">
        <v>0</v>
      </c>
      <c r="BE180" s="106">
        <v>0</v>
      </c>
      <c r="BF180" s="106">
        <v>0</v>
      </c>
      <c r="BG180" s="135">
        <f t="shared" si="111"/>
        <v>178</v>
      </c>
      <c r="BH180" s="135">
        <f t="shared" si="112"/>
        <v>178</v>
      </c>
      <c r="BI180" s="106">
        <v>0</v>
      </c>
      <c r="BJ180" s="106">
        <v>105</v>
      </c>
      <c r="BK180" s="106">
        <v>105</v>
      </c>
      <c r="BL180" s="106">
        <v>0</v>
      </c>
      <c r="BM180" s="106">
        <v>73</v>
      </c>
      <c r="BN180" s="106">
        <v>73</v>
      </c>
      <c r="BO180" s="106">
        <v>0</v>
      </c>
      <c r="BP180" s="106">
        <v>99</v>
      </c>
      <c r="BQ180" s="106">
        <v>99</v>
      </c>
      <c r="BR180" s="106">
        <v>0</v>
      </c>
      <c r="BS180" s="106">
        <v>34</v>
      </c>
      <c r="BT180" s="106">
        <v>7</v>
      </c>
      <c r="BU180" s="106">
        <v>0</v>
      </c>
      <c r="BV180" s="106">
        <v>1066</v>
      </c>
      <c r="BW180" s="106">
        <v>0</v>
      </c>
      <c r="BX180" s="106">
        <v>376</v>
      </c>
      <c r="BY180" s="106">
        <v>376</v>
      </c>
      <c r="BZ180" s="106">
        <v>0</v>
      </c>
      <c r="CA180" s="106">
        <v>94</v>
      </c>
      <c r="CB180" s="106">
        <v>0</v>
      </c>
      <c r="CC180" s="106">
        <v>2</v>
      </c>
      <c r="CD180" s="131">
        <v>0</v>
      </c>
      <c r="CE180" s="131">
        <v>0</v>
      </c>
      <c r="CF180" s="131">
        <v>0</v>
      </c>
      <c r="CG180" s="131">
        <v>0</v>
      </c>
      <c r="CH180" s="131">
        <v>0</v>
      </c>
    </row>
    <row r="181" spans="1:86" s="91" customFormat="1" ht="74.25" customHeight="1" x14ac:dyDescent="0.5">
      <c r="A181" s="112">
        <v>22</v>
      </c>
      <c r="B181" s="108" t="s">
        <v>286</v>
      </c>
      <c r="C181" s="114">
        <f t="shared" si="106"/>
        <v>35</v>
      </c>
      <c r="D181" s="105"/>
      <c r="E181" s="105">
        <v>1639</v>
      </c>
      <c r="F181" s="114">
        <f t="shared" si="107"/>
        <v>1076</v>
      </c>
      <c r="G181" s="114">
        <f t="shared" si="122"/>
        <v>293</v>
      </c>
      <c r="H181" s="105">
        <v>237</v>
      </c>
      <c r="I181" s="105">
        <v>0</v>
      </c>
      <c r="J181" s="105">
        <v>56</v>
      </c>
      <c r="K181" s="105">
        <v>6</v>
      </c>
      <c r="L181" s="105">
        <v>22</v>
      </c>
      <c r="M181" s="105">
        <v>58</v>
      </c>
      <c r="N181" s="105">
        <v>0</v>
      </c>
      <c r="O181" s="105">
        <v>207</v>
      </c>
      <c r="P181" s="105">
        <v>148</v>
      </c>
      <c r="Q181" s="105">
        <v>14</v>
      </c>
      <c r="R181" s="105">
        <v>20</v>
      </c>
      <c r="S181" s="105">
        <v>73</v>
      </c>
      <c r="T181" s="105">
        <v>0</v>
      </c>
      <c r="U181" s="105">
        <v>492</v>
      </c>
      <c r="V181" s="105">
        <v>123</v>
      </c>
      <c r="W181" s="105">
        <v>101</v>
      </c>
      <c r="X181" s="105">
        <v>1</v>
      </c>
      <c r="Y181" s="105">
        <v>0</v>
      </c>
      <c r="Z181" s="105"/>
      <c r="AA181" s="105">
        <v>800</v>
      </c>
      <c r="AB181" s="105"/>
      <c r="AC181" s="102">
        <v>0</v>
      </c>
      <c r="AD181" s="102">
        <v>15</v>
      </c>
      <c r="AE181" s="102">
        <v>2</v>
      </c>
      <c r="AF181" s="102">
        <v>9</v>
      </c>
      <c r="AG181" s="102">
        <v>9</v>
      </c>
      <c r="AH181" s="101"/>
      <c r="AI181" s="135">
        <f t="shared" si="123"/>
        <v>865</v>
      </c>
      <c r="AJ181" s="135">
        <f t="shared" si="108"/>
        <v>824</v>
      </c>
      <c r="AK181" s="135">
        <f t="shared" si="109"/>
        <v>156</v>
      </c>
      <c r="AL181" s="135">
        <f t="shared" si="110"/>
        <v>18</v>
      </c>
      <c r="AM181" s="100">
        <v>0</v>
      </c>
      <c r="AN181" s="100">
        <v>132</v>
      </c>
      <c r="AO181" s="100">
        <v>18</v>
      </c>
      <c r="AP181" s="106">
        <v>0</v>
      </c>
      <c r="AQ181" s="106">
        <v>0</v>
      </c>
      <c r="AR181" s="106">
        <v>0</v>
      </c>
      <c r="AS181" s="106">
        <v>0</v>
      </c>
      <c r="AT181" s="106">
        <v>24</v>
      </c>
      <c r="AU181" s="106">
        <v>0</v>
      </c>
      <c r="AV181" s="106">
        <v>0</v>
      </c>
      <c r="AW181" s="106">
        <v>0</v>
      </c>
      <c r="AX181" s="106">
        <v>0</v>
      </c>
      <c r="AY181" s="106">
        <v>0</v>
      </c>
      <c r="AZ181" s="106">
        <v>0</v>
      </c>
      <c r="BA181" s="106">
        <v>0</v>
      </c>
      <c r="BB181" s="106">
        <v>53</v>
      </c>
      <c r="BC181" s="106">
        <v>2</v>
      </c>
      <c r="BD181" s="106">
        <v>0</v>
      </c>
      <c r="BE181" s="106">
        <v>0</v>
      </c>
      <c r="BF181" s="106">
        <v>0</v>
      </c>
      <c r="BG181" s="135">
        <f t="shared" si="111"/>
        <v>162</v>
      </c>
      <c r="BH181" s="135">
        <f t="shared" si="112"/>
        <v>162</v>
      </c>
      <c r="BI181" s="106">
        <v>0</v>
      </c>
      <c r="BJ181" s="106">
        <v>148</v>
      </c>
      <c r="BK181" s="106">
        <v>148</v>
      </c>
      <c r="BL181" s="106">
        <v>0</v>
      </c>
      <c r="BM181" s="106">
        <v>14</v>
      </c>
      <c r="BN181" s="106">
        <v>14</v>
      </c>
      <c r="BO181" s="106">
        <v>0</v>
      </c>
      <c r="BP181" s="106">
        <v>18</v>
      </c>
      <c r="BQ181" s="106">
        <v>18</v>
      </c>
      <c r="BR181" s="106">
        <v>0</v>
      </c>
      <c r="BS181" s="106">
        <v>24</v>
      </c>
      <c r="BT181" s="106">
        <v>16</v>
      </c>
      <c r="BU181" s="106">
        <v>0</v>
      </c>
      <c r="BV181" s="106">
        <v>687</v>
      </c>
      <c r="BW181" s="106">
        <v>0</v>
      </c>
      <c r="BX181" s="106">
        <v>608</v>
      </c>
      <c r="BY181" s="106">
        <v>608</v>
      </c>
      <c r="BZ181" s="106">
        <v>0</v>
      </c>
      <c r="CA181" s="106">
        <v>152</v>
      </c>
      <c r="CB181" s="106">
        <v>0</v>
      </c>
      <c r="CC181" s="106">
        <v>0</v>
      </c>
      <c r="CD181" s="131">
        <v>0</v>
      </c>
      <c r="CE181" s="131">
        <v>0</v>
      </c>
      <c r="CF181" s="131">
        <v>0</v>
      </c>
      <c r="CG181" s="131">
        <v>0</v>
      </c>
      <c r="CH181" s="131">
        <v>0</v>
      </c>
    </row>
    <row r="182" spans="1:86" s="89" customFormat="1" ht="74.25" customHeight="1" x14ac:dyDescent="0.5">
      <c r="A182" s="338" t="s">
        <v>123</v>
      </c>
      <c r="B182" s="339"/>
      <c r="C182" s="133">
        <f t="shared" si="106"/>
        <v>998</v>
      </c>
      <c r="D182" s="133">
        <v>170451</v>
      </c>
      <c r="E182" s="133">
        <f>SUM(E183:E201)</f>
        <v>81037</v>
      </c>
      <c r="F182" s="133">
        <f t="shared" si="107"/>
        <v>52609</v>
      </c>
      <c r="G182" s="133">
        <f t="shared" si="122"/>
        <v>11092</v>
      </c>
      <c r="H182" s="133">
        <v>2300</v>
      </c>
      <c r="I182" s="133">
        <v>8140</v>
      </c>
      <c r="J182" s="133">
        <f t="shared" ref="J182:Z182" si="131">SUM(J183:J201)</f>
        <v>652</v>
      </c>
      <c r="K182" s="133">
        <f t="shared" si="131"/>
        <v>342</v>
      </c>
      <c r="L182" s="133">
        <f t="shared" si="131"/>
        <v>3380</v>
      </c>
      <c r="M182" s="133">
        <v>2460</v>
      </c>
      <c r="N182" s="133">
        <v>760</v>
      </c>
      <c r="O182" s="133">
        <v>571</v>
      </c>
      <c r="P182" s="133">
        <f t="shared" si="131"/>
        <v>2606</v>
      </c>
      <c r="Q182" s="133">
        <f t="shared" si="131"/>
        <v>1659</v>
      </c>
      <c r="R182" s="133">
        <f t="shared" si="131"/>
        <v>1385</v>
      </c>
      <c r="S182" s="133">
        <f t="shared" si="131"/>
        <v>41501</v>
      </c>
      <c r="T182" s="133">
        <v>17900</v>
      </c>
      <c r="U182" s="133">
        <f t="shared" si="131"/>
        <v>35999</v>
      </c>
      <c r="V182" s="133">
        <f t="shared" si="131"/>
        <v>11168</v>
      </c>
      <c r="W182" s="133">
        <f t="shared" ref="W182" si="132">SUM(W183:W201)</f>
        <v>121</v>
      </c>
      <c r="X182" s="133">
        <f t="shared" si="131"/>
        <v>19</v>
      </c>
      <c r="Y182" s="133">
        <f t="shared" si="131"/>
        <v>148</v>
      </c>
      <c r="Z182" s="133">
        <f t="shared" si="131"/>
        <v>3886</v>
      </c>
      <c r="AA182" s="133">
        <v>9600</v>
      </c>
      <c r="AB182" s="133">
        <v>4800</v>
      </c>
      <c r="AC182" s="113">
        <f>SUM(AC183:AC201)</f>
        <v>0</v>
      </c>
      <c r="AD182" s="113">
        <f t="shared" ref="AD182:CH182" si="133">SUM(AD183:AD201)</f>
        <v>555</v>
      </c>
      <c r="AE182" s="113">
        <f t="shared" si="133"/>
        <v>0</v>
      </c>
      <c r="AF182" s="113">
        <f t="shared" si="133"/>
        <v>221</v>
      </c>
      <c r="AG182" s="113">
        <f t="shared" si="133"/>
        <v>222</v>
      </c>
      <c r="AH182" s="113">
        <f t="shared" si="133"/>
        <v>0</v>
      </c>
      <c r="AI182" s="135">
        <f t="shared" si="123"/>
        <v>10943.333999999999</v>
      </c>
      <c r="AJ182" s="135">
        <f t="shared" si="108"/>
        <v>5111</v>
      </c>
      <c r="AK182" s="135">
        <f t="shared" si="109"/>
        <v>4624</v>
      </c>
      <c r="AL182" s="135">
        <f t="shared" si="110"/>
        <v>0</v>
      </c>
      <c r="AM182" s="113">
        <f t="shared" si="133"/>
        <v>45</v>
      </c>
      <c r="AN182" s="113">
        <f t="shared" si="133"/>
        <v>3606</v>
      </c>
      <c r="AO182" s="113">
        <f t="shared" si="133"/>
        <v>0</v>
      </c>
      <c r="AP182" s="113">
        <f t="shared" si="133"/>
        <v>0</v>
      </c>
      <c r="AQ182" s="113">
        <f t="shared" si="133"/>
        <v>433</v>
      </c>
      <c r="AR182" s="113">
        <f t="shared" si="133"/>
        <v>0</v>
      </c>
      <c r="AS182" s="113">
        <f t="shared" si="133"/>
        <v>0</v>
      </c>
      <c r="AT182" s="113">
        <f t="shared" si="133"/>
        <v>585</v>
      </c>
      <c r="AU182" s="113">
        <f t="shared" si="133"/>
        <v>0</v>
      </c>
      <c r="AV182" s="113">
        <f t="shared" si="133"/>
        <v>0</v>
      </c>
      <c r="AW182" s="113">
        <f t="shared" si="133"/>
        <v>7</v>
      </c>
      <c r="AX182" s="113">
        <f t="shared" si="133"/>
        <v>0</v>
      </c>
      <c r="AY182" s="113">
        <f t="shared" si="133"/>
        <v>0</v>
      </c>
      <c r="AZ182" s="113">
        <f t="shared" si="133"/>
        <v>33.300000000000004</v>
      </c>
      <c r="BA182" s="113">
        <f t="shared" si="133"/>
        <v>0</v>
      </c>
      <c r="BB182" s="113">
        <f t="shared" si="133"/>
        <v>1255</v>
      </c>
      <c r="BC182" s="113">
        <f t="shared" si="133"/>
        <v>0</v>
      </c>
      <c r="BD182" s="113">
        <f t="shared" si="133"/>
        <v>0</v>
      </c>
      <c r="BE182" s="113">
        <f t="shared" si="133"/>
        <v>169</v>
      </c>
      <c r="BF182" s="113">
        <f t="shared" si="133"/>
        <v>0</v>
      </c>
      <c r="BG182" s="135">
        <f t="shared" si="111"/>
        <v>2029.3340000000001</v>
      </c>
      <c r="BH182" s="135">
        <f t="shared" si="112"/>
        <v>125</v>
      </c>
      <c r="BI182" s="113">
        <f t="shared" si="133"/>
        <v>0</v>
      </c>
      <c r="BJ182" s="113">
        <f t="shared" si="133"/>
        <v>1778.2</v>
      </c>
      <c r="BK182" s="113">
        <f t="shared" si="133"/>
        <v>0</v>
      </c>
      <c r="BL182" s="113">
        <f t="shared" si="133"/>
        <v>0</v>
      </c>
      <c r="BM182" s="113">
        <f t="shared" si="133"/>
        <v>251.13400000000004</v>
      </c>
      <c r="BN182" s="113">
        <f t="shared" si="133"/>
        <v>125</v>
      </c>
      <c r="BO182" s="113">
        <f t="shared" si="133"/>
        <v>69</v>
      </c>
      <c r="BP182" s="113">
        <f t="shared" si="133"/>
        <v>710</v>
      </c>
      <c r="BQ182" s="113">
        <f t="shared" si="133"/>
        <v>630</v>
      </c>
      <c r="BR182" s="113">
        <f t="shared" si="133"/>
        <v>77</v>
      </c>
      <c r="BS182" s="113">
        <f t="shared" si="133"/>
        <v>1147</v>
      </c>
      <c r="BT182" s="113">
        <f t="shared" si="133"/>
        <v>208</v>
      </c>
      <c r="BU182" s="113">
        <f t="shared" si="133"/>
        <v>1833</v>
      </c>
      <c r="BV182" s="113">
        <f t="shared" si="133"/>
        <v>24460.34</v>
      </c>
      <c r="BW182" s="113">
        <f t="shared" si="133"/>
        <v>60</v>
      </c>
      <c r="BX182" s="113">
        <f t="shared" si="133"/>
        <v>5626</v>
      </c>
      <c r="BY182" s="113">
        <f t="shared" si="133"/>
        <v>4148</v>
      </c>
      <c r="BZ182" s="113">
        <f t="shared" si="133"/>
        <v>9</v>
      </c>
      <c r="CA182" s="113">
        <f t="shared" si="133"/>
        <v>785.3</v>
      </c>
      <c r="CB182" s="113">
        <f t="shared" si="133"/>
        <v>0</v>
      </c>
      <c r="CC182" s="113">
        <f t="shared" si="133"/>
        <v>839</v>
      </c>
      <c r="CD182" s="113">
        <f t="shared" si="133"/>
        <v>0</v>
      </c>
      <c r="CE182" s="113">
        <f t="shared" si="133"/>
        <v>0</v>
      </c>
      <c r="CF182" s="113">
        <f t="shared" si="133"/>
        <v>0</v>
      </c>
      <c r="CG182" s="113">
        <f t="shared" si="133"/>
        <v>11506</v>
      </c>
      <c r="CH182" s="113">
        <f t="shared" si="133"/>
        <v>342</v>
      </c>
    </row>
    <row r="183" spans="1:86" s="90" customFormat="1" ht="74.25" customHeight="1" x14ac:dyDescent="0.5">
      <c r="A183" s="112">
        <v>1</v>
      </c>
      <c r="B183" s="111" t="s">
        <v>287</v>
      </c>
      <c r="C183" s="114">
        <f t="shared" si="106"/>
        <v>32</v>
      </c>
      <c r="D183" s="105">
        <v>13972</v>
      </c>
      <c r="E183" s="105">
        <v>4486</v>
      </c>
      <c r="F183" s="114">
        <f t="shared" si="107"/>
        <v>950.82</v>
      </c>
      <c r="G183" s="114">
        <f t="shared" si="122"/>
        <v>508.82000000000005</v>
      </c>
      <c r="H183" s="105">
        <v>124</v>
      </c>
      <c r="I183" s="105">
        <v>344.82000000000005</v>
      </c>
      <c r="J183" s="105">
        <v>40</v>
      </c>
      <c r="K183" s="105">
        <v>10</v>
      </c>
      <c r="L183" s="105">
        <v>100</v>
      </c>
      <c r="M183" s="138">
        <v>160</v>
      </c>
      <c r="N183" s="105">
        <v>38</v>
      </c>
      <c r="O183" s="105">
        <v>47</v>
      </c>
      <c r="P183" s="105">
        <v>192</v>
      </c>
      <c r="Q183" s="105">
        <v>20</v>
      </c>
      <c r="R183" s="105">
        <v>84</v>
      </c>
      <c r="S183" s="105">
        <v>2520</v>
      </c>
      <c r="T183" s="105">
        <v>1467</v>
      </c>
      <c r="U183" s="105">
        <v>103</v>
      </c>
      <c r="V183" s="105">
        <v>27</v>
      </c>
      <c r="W183" s="138">
        <v>18</v>
      </c>
      <c r="X183" s="105">
        <v>1</v>
      </c>
      <c r="Y183" s="105">
        <v>12</v>
      </c>
      <c r="Z183" s="105">
        <v>408</v>
      </c>
      <c r="AA183" s="105">
        <v>977</v>
      </c>
      <c r="AB183" s="105">
        <v>245</v>
      </c>
      <c r="AC183" s="102">
        <v>0</v>
      </c>
      <c r="AD183" s="102">
        <v>18</v>
      </c>
      <c r="AE183" s="102">
        <v>0</v>
      </c>
      <c r="AF183" s="102">
        <v>8</v>
      </c>
      <c r="AG183" s="102">
        <v>6</v>
      </c>
      <c r="AH183" s="101"/>
      <c r="AI183" s="135">
        <f t="shared" si="123"/>
        <v>1011.442</v>
      </c>
      <c r="AJ183" s="135">
        <f t="shared" si="108"/>
        <v>299</v>
      </c>
      <c r="AK183" s="135">
        <f t="shared" si="109"/>
        <v>340</v>
      </c>
      <c r="AL183" s="135">
        <f t="shared" si="110"/>
        <v>0</v>
      </c>
      <c r="AM183" s="100">
        <v>0</v>
      </c>
      <c r="AN183" s="100">
        <v>287</v>
      </c>
      <c r="AO183" s="100">
        <v>0</v>
      </c>
      <c r="AP183" s="106">
        <v>0</v>
      </c>
      <c r="AQ183" s="106">
        <v>21</v>
      </c>
      <c r="AR183" s="106">
        <v>0</v>
      </c>
      <c r="AS183" s="106">
        <v>0</v>
      </c>
      <c r="AT183" s="106">
        <v>32</v>
      </c>
      <c r="AU183" s="106"/>
      <c r="AV183" s="106">
        <v>0</v>
      </c>
      <c r="AW183" s="106">
        <v>0</v>
      </c>
      <c r="AX183" s="106"/>
      <c r="AY183" s="106">
        <v>0</v>
      </c>
      <c r="AZ183" s="106">
        <v>0</v>
      </c>
      <c r="BA183" s="106">
        <v>0</v>
      </c>
      <c r="BB183" s="106">
        <v>223</v>
      </c>
      <c r="BC183" s="106">
        <v>0</v>
      </c>
      <c r="BD183" s="106">
        <v>0</v>
      </c>
      <c r="BE183" s="106">
        <v>8</v>
      </c>
      <c r="BF183" s="106">
        <v>0</v>
      </c>
      <c r="BG183" s="135">
        <f t="shared" si="111"/>
        <v>305.44200000000001</v>
      </c>
      <c r="BH183" s="135">
        <f t="shared" si="112"/>
        <v>0</v>
      </c>
      <c r="BI183" s="106">
        <v>0</v>
      </c>
      <c r="BJ183" s="106">
        <v>286.8</v>
      </c>
      <c r="BK183" s="106">
        <v>0</v>
      </c>
      <c r="BL183" s="106">
        <v>0</v>
      </c>
      <c r="BM183" s="106">
        <v>18.642000000000003</v>
      </c>
      <c r="BN183" s="106">
        <v>0</v>
      </c>
      <c r="BO183" s="106">
        <v>0</v>
      </c>
      <c r="BP183" s="106">
        <v>69</v>
      </c>
      <c r="BQ183" s="106">
        <v>69</v>
      </c>
      <c r="BR183" s="106">
        <v>15</v>
      </c>
      <c r="BS183" s="106">
        <v>153</v>
      </c>
      <c r="BT183" s="106">
        <v>13</v>
      </c>
      <c r="BU183" s="106">
        <v>432</v>
      </c>
      <c r="BV183" s="106">
        <v>4226</v>
      </c>
      <c r="BW183" s="106">
        <v>0</v>
      </c>
      <c r="BX183" s="106">
        <v>253</v>
      </c>
      <c r="BY183" s="106">
        <v>217</v>
      </c>
      <c r="BZ183" s="106">
        <v>0</v>
      </c>
      <c r="CA183" s="106">
        <v>36</v>
      </c>
      <c r="CB183" s="106" t="s">
        <v>400</v>
      </c>
      <c r="CC183" s="106">
        <v>49</v>
      </c>
      <c r="CD183" s="131">
        <v>0</v>
      </c>
      <c r="CE183" s="131">
        <v>0</v>
      </c>
      <c r="CF183" s="131">
        <v>0</v>
      </c>
      <c r="CG183" s="131">
        <v>1328</v>
      </c>
      <c r="CH183" s="131">
        <v>10</v>
      </c>
    </row>
    <row r="184" spans="1:86" s="90" customFormat="1" ht="74.25" customHeight="1" x14ac:dyDescent="0.5">
      <c r="A184" s="112">
        <v>2</v>
      </c>
      <c r="B184" s="98" t="s">
        <v>288</v>
      </c>
      <c r="C184" s="114">
        <f t="shared" si="106"/>
        <v>51</v>
      </c>
      <c r="D184" s="105">
        <v>11544</v>
      </c>
      <c r="E184" s="105">
        <v>4272</v>
      </c>
      <c r="F184" s="114">
        <f t="shared" si="107"/>
        <v>842</v>
      </c>
      <c r="G184" s="114">
        <f t="shared" si="122"/>
        <v>522</v>
      </c>
      <c r="H184" s="105">
        <v>138</v>
      </c>
      <c r="I184" s="105">
        <v>352</v>
      </c>
      <c r="J184" s="105">
        <v>32</v>
      </c>
      <c r="K184" s="105">
        <v>15</v>
      </c>
      <c r="L184" s="105">
        <v>120</v>
      </c>
      <c r="M184" s="138">
        <v>180</v>
      </c>
      <c r="N184" s="105">
        <v>30</v>
      </c>
      <c r="O184" s="105">
        <v>34</v>
      </c>
      <c r="P184" s="105">
        <v>193</v>
      </c>
      <c r="Q184" s="105">
        <v>120</v>
      </c>
      <c r="R184" s="105">
        <v>61</v>
      </c>
      <c r="S184" s="105">
        <v>1843</v>
      </c>
      <c r="T184" s="105">
        <v>1582</v>
      </c>
      <c r="U184" s="105">
        <v>0</v>
      </c>
      <c r="V184" s="105">
        <v>0</v>
      </c>
      <c r="W184" s="138">
        <v>10</v>
      </c>
      <c r="X184" s="105">
        <v>1</v>
      </c>
      <c r="Y184" s="105">
        <v>11</v>
      </c>
      <c r="Z184" s="105">
        <v>233</v>
      </c>
      <c r="AA184" s="105">
        <v>677</v>
      </c>
      <c r="AB184" s="105">
        <v>235</v>
      </c>
      <c r="AC184" s="102">
        <v>0</v>
      </c>
      <c r="AD184" s="102">
        <v>27</v>
      </c>
      <c r="AE184" s="102">
        <v>0</v>
      </c>
      <c r="AF184" s="102">
        <v>13</v>
      </c>
      <c r="AG184" s="102">
        <v>11</v>
      </c>
      <c r="AH184" s="101"/>
      <c r="AI184" s="135">
        <f t="shared" si="123"/>
        <v>531.64200000000005</v>
      </c>
      <c r="AJ184" s="135">
        <f t="shared" si="108"/>
        <v>219</v>
      </c>
      <c r="AK184" s="135">
        <f t="shared" si="109"/>
        <v>155</v>
      </c>
      <c r="AL184" s="135">
        <f t="shared" si="110"/>
        <v>0</v>
      </c>
      <c r="AM184" s="100">
        <v>4</v>
      </c>
      <c r="AN184" s="100">
        <v>114</v>
      </c>
      <c r="AO184" s="100">
        <v>0</v>
      </c>
      <c r="AP184" s="106">
        <v>0</v>
      </c>
      <c r="AQ184" s="106">
        <v>24</v>
      </c>
      <c r="AR184" s="106">
        <v>0</v>
      </c>
      <c r="AS184" s="106">
        <v>0</v>
      </c>
      <c r="AT184" s="106">
        <v>17</v>
      </c>
      <c r="AU184" s="106"/>
      <c r="AV184" s="106">
        <v>0</v>
      </c>
      <c r="AW184" s="106">
        <v>0</v>
      </c>
      <c r="AX184" s="106"/>
      <c r="AY184" s="106">
        <v>0</v>
      </c>
      <c r="AZ184" s="106">
        <v>0</v>
      </c>
      <c r="BA184" s="106">
        <v>0</v>
      </c>
      <c r="BB184" s="106">
        <v>32</v>
      </c>
      <c r="BC184" s="106">
        <v>0</v>
      </c>
      <c r="BD184" s="106">
        <v>0</v>
      </c>
      <c r="BE184" s="106">
        <v>0</v>
      </c>
      <c r="BF184" s="106">
        <v>0</v>
      </c>
      <c r="BG184" s="135">
        <f t="shared" si="111"/>
        <v>177.64200000000002</v>
      </c>
      <c r="BH184" s="135">
        <f t="shared" si="112"/>
        <v>0</v>
      </c>
      <c r="BI184" s="106">
        <v>0</v>
      </c>
      <c r="BJ184" s="106">
        <v>166.8</v>
      </c>
      <c r="BK184" s="106">
        <v>0</v>
      </c>
      <c r="BL184" s="106">
        <v>0</v>
      </c>
      <c r="BM184" s="106">
        <v>10.842000000000001</v>
      </c>
      <c r="BN184" s="106">
        <v>0</v>
      </c>
      <c r="BO184" s="106">
        <v>0</v>
      </c>
      <c r="BP184" s="106">
        <v>207</v>
      </c>
      <c r="BQ184" s="106">
        <v>207</v>
      </c>
      <c r="BR184" s="106">
        <v>8</v>
      </c>
      <c r="BS184" s="106">
        <v>115</v>
      </c>
      <c r="BT184" s="106">
        <v>12</v>
      </c>
      <c r="BU184" s="106">
        <v>204</v>
      </c>
      <c r="BV184" s="106">
        <v>2640</v>
      </c>
      <c r="BW184" s="106">
        <v>0</v>
      </c>
      <c r="BX184" s="106">
        <v>0</v>
      </c>
      <c r="BY184" s="106">
        <v>0</v>
      </c>
      <c r="BZ184" s="106">
        <v>0</v>
      </c>
      <c r="CA184" s="106">
        <v>0</v>
      </c>
      <c r="CB184" s="106" t="s">
        <v>400</v>
      </c>
      <c r="CC184" s="106">
        <v>59</v>
      </c>
      <c r="CD184" s="131">
        <v>0</v>
      </c>
      <c r="CE184" s="131">
        <v>0</v>
      </c>
      <c r="CF184" s="131">
        <v>0</v>
      </c>
      <c r="CG184" s="131">
        <v>812</v>
      </c>
      <c r="CH184" s="131">
        <v>15</v>
      </c>
    </row>
    <row r="185" spans="1:86" s="90" customFormat="1" ht="74.25" customHeight="1" x14ac:dyDescent="0.5">
      <c r="A185" s="112">
        <v>3</v>
      </c>
      <c r="B185" s="108" t="s">
        <v>289</v>
      </c>
      <c r="C185" s="114">
        <f t="shared" si="106"/>
        <v>47</v>
      </c>
      <c r="D185" s="105">
        <v>10996</v>
      </c>
      <c r="E185" s="105">
        <v>2998</v>
      </c>
      <c r="F185" s="114">
        <f t="shared" si="107"/>
        <v>627.76</v>
      </c>
      <c r="G185" s="114">
        <f t="shared" si="122"/>
        <v>293.76</v>
      </c>
      <c r="H185" s="105">
        <v>78</v>
      </c>
      <c r="I185" s="105">
        <v>190.76</v>
      </c>
      <c r="J185" s="105">
        <v>25</v>
      </c>
      <c r="K185" s="105">
        <v>12</v>
      </c>
      <c r="L185" s="105">
        <v>100</v>
      </c>
      <c r="M185" s="138">
        <v>160</v>
      </c>
      <c r="N185" s="105">
        <v>34</v>
      </c>
      <c r="O185" s="105">
        <v>40</v>
      </c>
      <c r="P185" s="105">
        <v>69</v>
      </c>
      <c r="Q185" s="105">
        <v>102</v>
      </c>
      <c r="R185" s="105">
        <v>88</v>
      </c>
      <c r="S185" s="105">
        <v>2627</v>
      </c>
      <c r="T185" s="105">
        <v>1375</v>
      </c>
      <c r="U185" s="105">
        <v>0</v>
      </c>
      <c r="V185" s="105">
        <v>0</v>
      </c>
      <c r="W185" s="138">
        <v>15</v>
      </c>
      <c r="X185" s="105">
        <v>1</v>
      </c>
      <c r="Y185" s="105">
        <v>20</v>
      </c>
      <c r="Z185" s="105">
        <v>847</v>
      </c>
      <c r="AA185" s="105">
        <v>739</v>
      </c>
      <c r="AB185" s="105">
        <v>179.88</v>
      </c>
      <c r="AC185" s="102">
        <v>0</v>
      </c>
      <c r="AD185" s="102">
        <v>28</v>
      </c>
      <c r="AE185" s="102">
        <v>0</v>
      </c>
      <c r="AF185" s="102">
        <v>9</v>
      </c>
      <c r="AG185" s="102">
        <v>10</v>
      </c>
      <c r="AH185" s="101"/>
      <c r="AI185" s="135">
        <f t="shared" si="123"/>
        <v>276.52600000000001</v>
      </c>
      <c r="AJ185" s="135">
        <f t="shared" si="108"/>
        <v>40</v>
      </c>
      <c r="AK185" s="135">
        <f t="shared" si="109"/>
        <v>242</v>
      </c>
      <c r="AL185" s="135">
        <f t="shared" si="110"/>
        <v>0</v>
      </c>
      <c r="AM185" s="100">
        <v>0</v>
      </c>
      <c r="AN185" s="100">
        <v>141</v>
      </c>
      <c r="AO185" s="100">
        <v>0</v>
      </c>
      <c r="AP185" s="106">
        <v>0</v>
      </c>
      <c r="AQ185" s="106">
        <v>23</v>
      </c>
      <c r="AR185" s="106">
        <v>0</v>
      </c>
      <c r="AS185" s="106">
        <v>0</v>
      </c>
      <c r="AT185" s="106">
        <v>78</v>
      </c>
      <c r="AU185" s="106"/>
      <c r="AV185" s="106">
        <v>0</v>
      </c>
      <c r="AW185" s="106">
        <v>0</v>
      </c>
      <c r="AX185" s="106"/>
      <c r="AY185" s="106">
        <v>0</v>
      </c>
      <c r="AZ185" s="106">
        <v>0</v>
      </c>
      <c r="BA185" s="106">
        <v>0</v>
      </c>
      <c r="BB185" s="106">
        <v>38</v>
      </c>
      <c r="BC185" s="106">
        <v>0</v>
      </c>
      <c r="BD185" s="106">
        <v>0</v>
      </c>
      <c r="BE185" s="106">
        <v>8</v>
      </c>
      <c r="BF185" s="106">
        <v>0</v>
      </c>
      <c r="BG185" s="135">
        <f t="shared" si="111"/>
        <v>149.52600000000001</v>
      </c>
      <c r="BH185" s="135">
        <f t="shared" si="112"/>
        <v>0</v>
      </c>
      <c r="BI185" s="106">
        <v>0</v>
      </c>
      <c r="BJ185" s="106">
        <v>140.4</v>
      </c>
      <c r="BK185" s="106">
        <v>0</v>
      </c>
      <c r="BL185" s="106">
        <v>0</v>
      </c>
      <c r="BM185" s="106">
        <v>9.1260000000000012</v>
      </c>
      <c r="BN185" s="106">
        <v>0</v>
      </c>
      <c r="BO185" s="106">
        <v>0</v>
      </c>
      <c r="BP185" s="106">
        <v>25</v>
      </c>
      <c r="BQ185" s="106">
        <v>25</v>
      </c>
      <c r="BR185" s="106">
        <v>3</v>
      </c>
      <c r="BS185" s="106">
        <v>41</v>
      </c>
      <c r="BT185" s="106"/>
      <c r="BU185" s="106">
        <v>52</v>
      </c>
      <c r="BV185" s="106">
        <v>823</v>
      </c>
      <c r="BW185" s="106">
        <v>0</v>
      </c>
      <c r="BX185" s="106">
        <v>15</v>
      </c>
      <c r="BY185" s="106">
        <v>15</v>
      </c>
      <c r="BZ185" s="106">
        <v>0</v>
      </c>
      <c r="CA185" s="106">
        <v>1.5</v>
      </c>
      <c r="CB185" s="106" t="s">
        <v>400</v>
      </c>
      <c r="CC185" s="106">
        <v>52</v>
      </c>
      <c r="CD185" s="131">
        <v>0</v>
      </c>
      <c r="CE185" s="131">
        <v>0</v>
      </c>
      <c r="CF185" s="131">
        <v>0</v>
      </c>
      <c r="CG185" s="131">
        <v>849</v>
      </c>
      <c r="CH185" s="131">
        <v>12</v>
      </c>
    </row>
    <row r="186" spans="1:86" s="90" customFormat="1" ht="74.25" customHeight="1" x14ac:dyDescent="0.5">
      <c r="A186" s="112">
        <v>4</v>
      </c>
      <c r="B186" s="108" t="s">
        <v>290</v>
      </c>
      <c r="C186" s="114">
        <f t="shared" si="106"/>
        <v>77</v>
      </c>
      <c r="D186" s="105">
        <v>4561</v>
      </c>
      <c r="E186" s="105">
        <v>1592</v>
      </c>
      <c r="F186" s="114">
        <f t="shared" si="107"/>
        <v>1168</v>
      </c>
      <c r="G186" s="114">
        <f t="shared" si="122"/>
        <v>465</v>
      </c>
      <c r="H186" s="105">
        <v>133</v>
      </c>
      <c r="I186" s="105">
        <v>307</v>
      </c>
      <c r="J186" s="105">
        <v>25</v>
      </c>
      <c r="K186" s="105">
        <v>15</v>
      </c>
      <c r="L186" s="105">
        <v>120</v>
      </c>
      <c r="M186" s="138">
        <v>120</v>
      </c>
      <c r="N186" s="105">
        <v>23</v>
      </c>
      <c r="O186" s="105">
        <v>22</v>
      </c>
      <c r="P186" s="105">
        <v>40</v>
      </c>
      <c r="Q186" s="105">
        <v>30</v>
      </c>
      <c r="R186" s="105">
        <v>33</v>
      </c>
      <c r="S186" s="105">
        <v>1001</v>
      </c>
      <c r="T186" s="105">
        <v>805</v>
      </c>
      <c r="U186" s="105">
        <v>490</v>
      </c>
      <c r="V186" s="105">
        <v>105</v>
      </c>
      <c r="W186" s="138">
        <v>10</v>
      </c>
      <c r="X186" s="105">
        <v>1</v>
      </c>
      <c r="Y186" s="105">
        <v>3</v>
      </c>
      <c r="Z186" s="105">
        <v>105</v>
      </c>
      <c r="AA186" s="105">
        <v>246</v>
      </c>
      <c r="AB186" s="105">
        <v>95.52</v>
      </c>
      <c r="AC186" s="102">
        <v>0</v>
      </c>
      <c r="AD186" s="102">
        <v>35</v>
      </c>
      <c r="AE186" s="102"/>
      <c r="AF186" s="102">
        <v>14</v>
      </c>
      <c r="AG186" s="102">
        <v>28</v>
      </c>
      <c r="AH186" s="101"/>
      <c r="AI186" s="135">
        <f t="shared" si="123"/>
        <v>232.40199999999999</v>
      </c>
      <c r="AJ186" s="135">
        <f t="shared" si="108"/>
        <v>74</v>
      </c>
      <c r="AK186" s="135">
        <f t="shared" si="109"/>
        <v>211</v>
      </c>
      <c r="AL186" s="135">
        <f t="shared" si="110"/>
        <v>0</v>
      </c>
      <c r="AM186" s="100">
        <v>3</v>
      </c>
      <c r="AN186" s="100">
        <v>183</v>
      </c>
      <c r="AO186" s="100">
        <v>0</v>
      </c>
      <c r="AP186" s="106">
        <v>0</v>
      </c>
      <c r="AQ186" s="106">
        <v>21</v>
      </c>
      <c r="AR186" s="106">
        <v>0</v>
      </c>
      <c r="AS186" s="106">
        <v>0</v>
      </c>
      <c r="AT186" s="106">
        <v>7</v>
      </c>
      <c r="AU186" s="106"/>
      <c r="AV186" s="106">
        <v>0</v>
      </c>
      <c r="AW186" s="106">
        <v>0</v>
      </c>
      <c r="AX186" s="106"/>
      <c r="AY186" s="106">
        <v>0</v>
      </c>
      <c r="AZ186" s="106">
        <v>0</v>
      </c>
      <c r="BA186" s="106">
        <v>0</v>
      </c>
      <c r="BB186" s="106">
        <v>49</v>
      </c>
      <c r="BC186" s="106">
        <v>0</v>
      </c>
      <c r="BD186" s="106">
        <v>0</v>
      </c>
      <c r="BE186" s="106">
        <v>2</v>
      </c>
      <c r="BF186" s="106">
        <v>0</v>
      </c>
      <c r="BG186" s="135">
        <f t="shared" si="111"/>
        <v>75.402000000000001</v>
      </c>
      <c r="BH186" s="135">
        <f t="shared" si="112"/>
        <v>0</v>
      </c>
      <c r="BI186" s="106">
        <v>0</v>
      </c>
      <c r="BJ186" s="106">
        <v>70.8</v>
      </c>
      <c r="BK186" s="106">
        <v>0</v>
      </c>
      <c r="BL186" s="106">
        <v>0</v>
      </c>
      <c r="BM186" s="106">
        <v>4.6020000000000003</v>
      </c>
      <c r="BN186" s="106">
        <v>0</v>
      </c>
      <c r="BO186" s="106">
        <v>0</v>
      </c>
      <c r="BP186" s="106">
        <v>0</v>
      </c>
      <c r="BQ186" s="106">
        <v>0</v>
      </c>
      <c r="BR186" s="106">
        <v>3</v>
      </c>
      <c r="BS186" s="106">
        <v>33</v>
      </c>
      <c r="BT186" s="106">
        <v>3</v>
      </c>
      <c r="BU186" s="106">
        <v>65</v>
      </c>
      <c r="BV186" s="106">
        <v>595</v>
      </c>
      <c r="BW186" s="106">
        <v>0</v>
      </c>
      <c r="BX186" s="106">
        <v>73</v>
      </c>
      <c r="BY186" s="106">
        <v>71</v>
      </c>
      <c r="BZ186" s="106">
        <v>0</v>
      </c>
      <c r="CA186" s="106">
        <v>25.2</v>
      </c>
      <c r="CB186" s="106" t="s">
        <v>400</v>
      </c>
      <c r="CC186" s="106">
        <v>46</v>
      </c>
      <c r="CD186" s="131">
        <v>0</v>
      </c>
      <c r="CE186" s="131">
        <v>0</v>
      </c>
      <c r="CF186" s="131">
        <v>0</v>
      </c>
      <c r="CG186" s="131">
        <v>315</v>
      </c>
      <c r="CH186" s="131">
        <v>15</v>
      </c>
    </row>
    <row r="187" spans="1:86" s="91" customFormat="1" ht="74.25" customHeight="1" x14ac:dyDescent="0.5">
      <c r="A187" s="112">
        <v>5</v>
      </c>
      <c r="B187" s="108" t="s">
        <v>291</v>
      </c>
      <c r="C187" s="114">
        <f t="shared" si="106"/>
        <v>41</v>
      </c>
      <c r="D187" s="105">
        <v>10448</v>
      </c>
      <c r="E187" s="105">
        <v>5224</v>
      </c>
      <c r="F187" s="114">
        <f t="shared" si="107"/>
        <v>3079.8</v>
      </c>
      <c r="G187" s="114">
        <f t="shared" si="122"/>
        <v>381.8</v>
      </c>
      <c r="H187" s="105">
        <v>122</v>
      </c>
      <c r="I187" s="105">
        <v>244.8</v>
      </c>
      <c r="J187" s="105">
        <v>15</v>
      </c>
      <c r="K187" s="105">
        <v>10</v>
      </c>
      <c r="L187" s="105">
        <v>100</v>
      </c>
      <c r="M187" s="138">
        <v>120</v>
      </c>
      <c r="N187" s="105">
        <v>30</v>
      </c>
      <c r="O187" s="105">
        <v>35</v>
      </c>
      <c r="P187" s="105">
        <v>310</v>
      </c>
      <c r="Q187" s="105">
        <v>40</v>
      </c>
      <c r="R187" s="105">
        <v>89</v>
      </c>
      <c r="S187" s="105">
        <v>2657</v>
      </c>
      <c r="T187" s="105">
        <v>1109</v>
      </c>
      <c r="U187" s="105">
        <v>2414</v>
      </c>
      <c r="V187" s="105">
        <v>709</v>
      </c>
      <c r="W187" s="138">
        <v>15</v>
      </c>
      <c r="X187" s="105">
        <v>1</v>
      </c>
      <c r="Y187" s="105">
        <v>56</v>
      </c>
      <c r="Z187" s="105">
        <v>1168</v>
      </c>
      <c r="AA187" s="105">
        <v>507</v>
      </c>
      <c r="AB187" s="105">
        <v>304</v>
      </c>
      <c r="AC187" s="102">
        <v>0</v>
      </c>
      <c r="AD187" s="102">
        <v>28</v>
      </c>
      <c r="AE187" s="102">
        <v>0</v>
      </c>
      <c r="AF187" s="102">
        <v>4</v>
      </c>
      <c r="AG187" s="102">
        <v>9</v>
      </c>
      <c r="AH187" s="101"/>
      <c r="AI187" s="135">
        <f t="shared" si="123"/>
        <v>905.57600000000002</v>
      </c>
      <c r="AJ187" s="135">
        <f t="shared" si="108"/>
        <v>664</v>
      </c>
      <c r="AK187" s="135">
        <f t="shared" si="109"/>
        <v>307</v>
      </c>
      <c r="AL187" s="135">
        <f t="shared" si="110"/>
        <v>0</v>
      </c>
      <c r="AM187" s="100">
        <v>1</v>
      </c>
      <c r="AN187" s="100">
        <v>204</v>
      </c>
      <c r="AO187" s="100">
        <v>0</v>
      </c>
      <c r="AP187" s="106">
        <v>0</v>
      </c>
      <c r="AQ187" s="106">
        <v>28</v>
      </c>
      <c r="AR187" s="106">
        <v>0</v>
      </c>
      <c r="AS187" s="106">
        <v>0</v>
      </c>
      <c r="AT187" s="106">
        <v>75</v>
      </c>
      <c r="AU187" s="106"/>
      <c r="AV187" s="106">
        <v>0</v>
      </c>
      <c r="AW187" s="106">
        <v>2</v>
      </c>
      <c r="AX187" s="106"/>
      <c r="AY187" s="106">
        <v>0</v>
      </c>
      <c r="AZ187" s="106">
        <v>9.3000000000000007</v>
      </c>
      <c r="BA187" s="106">
        <v>0</v>
      </c>
      <c r="BB187" s="106">
        <v>45</v>
      </c>
      <c r="BC187" s="106">
        <v>0</v>
      </c>
      <c r="BD187" s="106">
        <v>0</v>
      </c>
      <c r="BE187" s="106">
        <v>30</v>
      </c>
      <c r="BF187" s="106">
        <v>0</v>
      </c>
      <c r="BG187" s="135">
        <f t="shared" si="111"/>
        <v>117.57600000000001</v>
      </c>
      <c r="BH187" s="135">
        <f t="shared" si="112"/>
        <v>0</v>
      </c>
      <c r="BI187" s="106">
        <v>0</v>
      </c>
      <c r="BJ187" s="106">
        <v>110.4</v>
      </c>
      <c r="BK187" s="106">
        <v>0</v>
      </c>
      <c r="BL187" s="106">
        <v>0</v>
      </c>
      <c r="BM187" s="106">
        <v>7.176000000000001</v>
      </c>
      <c r="BN187" s="106">
        <v>0</v>
      </c>
      <c r="BO187" s="106">
        <v>0</v>
      </c>
      <c r="BP187" s="106">
        <v>0</v>
      </c>
      <c r="BQ187" s="106">
        <v>0</v>
      </c>
      <c r="BR187" s="106">
        <v>4</v>
      </c>
      <c r="BS187" s="106">
        <v>48</v>
      </c>
      <c r="BT187" s="106">
        <v>1</v>
      </c>
      <c r="BU187" s="106">
        <v>275</v>
      </c>
      <c r="BV187" s="106">
        <v>1296</v>
      </c>
      <c r="BW187" s="106">
        <v>0</v>
      </c>
      <c r="BX187" s="106">
        <v>663</v>
      </c>
      <c r="BY187" s="106">
        <v>663</v>
      </c>
      <c r="BZ187" s="106">
        <v>0</v>
      </c>
      <c r="CA187" s="106">
        <v>108.9</v>
      </c>
      <c r="CB187" s="106" t="s">
        <v>400</v>
      </c>
      <c r="CC187" s="106">
        <v>42</v>
      </c>
      <c r="CD187" s="131">
        <v>0</v>
      </c>
      <c r="CE187" s="131">
        <v>0</v>
      </c>
      <c r="CF187" s="131">
        <v>0</v>
      </c>
      <c r="CG187" s="131">
        <v>653</v>
      </c>
      <c r="CH187" s="131">
        <v>10</v>
      </c>
    </row>
    <row r="188" spans="1:86" s="91" customFormat="1" ht="74.25" customHeight="1" x14ac:dyDescent="0.5">
      <c r="A188" s="112">
        <v>6</v>
      </c>
      <c r="B188" s="98" t="s">
        <v>292</v>
      </c>
      <c r="C188" s="114">
        <f t="shared" si="106"/>
        <v>48</v>
      </c>
      <c r="D188" s="105">
        <v>8428</v>
      </c>
      <c r="E188" s="105">
        <v>4214</v>
      </c>
      <c r="F188" s="114">
        <f t="shared" si="107"/>
        <v>3347</v>
      </c>
      <c r="G188" s="114">
        <f t="shared" si="122"/>
        <v>735</v>
      </c>
      <c r="H188" s="105">
        <v>135</v>
      </c>
      <c r="I188" s="105">
        <v>560</v>
      </c>
      <c r="J188" s="105">
        <v>40</v>
      </c>
      <c r="K188" s="105">
        <v>25</v>
      </c>
      <c r="L188" s="105">
        <v>240</v>
      </c>
      <c r="M188" s="138">
        <v>120</v>
      </c>
      <c r="N188" s="105">
        <v>46</v>
      </c>
      <c r="O188" s="105">
        <v>27</v>
      </c>
      <c r="P188" s="105">
        <v>150</v>
      </c>
      <c r="Q188" s="105">
        <v>75</v>
      </c>
      <c r="R188" s="105">
        <v>57</v>
      </c>
      <c r="S188" s="105">
        <v>1698</v>
      </c>
      <c r="T188" s="105">
        <v>988</v>
      </c>
      <c r="U188" s="105">
        <v>2337</v>
      </c>
      <c r="V188" s="105">
        <v>788</v>
      </c>
      <c r="W188" s="138">
        <v>0</v>
      </c>
      <c r="X188" s="105">
        <v>1</v>
      </c>
      <c r="Y188" s="105">
        <v>0</v>
      </c>
      <c r="Z188" s="105">
        <v>0</v>
      </c>
      <c r="AA188" s="105">
        <v>498</v>
      </c>
      <c r="AB188" s="105">
        <v>252.84</v>
      </c>
      <c r="AC188" s="102">
        <v>0</v>
      </c>
      <c r="AD188" s="102">
        <v>31</v>
      </c>
      <c r="AE188" s="102">
        <v>0</v>
      </c>
      <c r="AF188" s="102">
        <v>4</v>
      </c>
      <c r="AG188" s="102">
        <v>13</v>
      </c>
      <c r="AH188" s="101"/>
      <c r="AI188" s="135">
        <f t="shared" si="123"/>
        <v>372.6</v>
      </c>
      <c r="AJ188" s="135">
        <f t="shared" si="108"/>
        <v>135</v>
      </c>
      <c r="AK188" s="135">
        <f t="shared" si="109"/>
        <v>173</v>
      </c>
      <c r="AL188" s="135">
        <f t="shared" si="110"/>
        <v>0</v>
      </c>
      <c r="AM188" s="100">
        <v>2</v>
      </c>
      <c r="AN188" s="100">
        <v>135</v>
      </c>
      <c r="AO188" s="100">
        <v>0</v>
      </c>
      <c r="AP188" s="106">
        <v>0</v>
      </c>
      <c r="AQ188" s="106">
        <v>29</v>
      </c>
      <c r="AR188" s="106">
        <v>0</v>
      </c>
      <c r="AS188" s="106">
        <v>0</v>
      </c>
      <c r="AT188" s="106">
        <v>9</v>
      </c>
      <c r="AU188" s="106"/>
      <c r="AV188" s="106">
        <v>0</v>
      </c>
      <c r="AW188" s="106">
        <v>0</v>
      </c>
      <c r="AX188" s="106"/>
      <c r="AY188" s="106">
        <v>0</v>
      </c>
      <c r="AZ188" s="106">
        <v>0</v>
      </c>
      <c r="BA188" s="106">
        <v>0</v>
      </c>
      <c r="BB188" s="106">
        <v>28</v>
      </c>
      <c r="BC188" s="106">
        <v>0</v>
      </c>
      <c r="BD188" s="106">
        <v>0</v>
      </c>
      <c r="BE188" s="106">
        <v>10</v>
      </c>
      <c r="BF188" s="106">
        <v>0</v>
      </c>
      <c r="BG188" s="135">
        <f t="shared" si="111"/>
        <v>44.6</v>
      </c>
      <c r="BH188" s="135">
        <f t="shared" si="112"/>
        <v>10</v>
      </c>
      <c r="BI188" s="106">
        <v>0</v>
      </c>
      <c r="BJ188" s="106">
        <v>29.6</v>
      </c>
      <c r="BK188" s="106">
        <v>0</v>
      </c>
      <c r="BL188" s="106">
        <v>0</v>
      </c>
      <c r="BM188" s="106">
        <v>15</v>
      </c>
      <c r="BN188" s="106">
        <v>10</v>
      </c>
      <c r="BO188" s="106">
        <v>0</v>
      </c>
      <c r="BP188" s="106">
        <v>0</v>
      </c>
      <c r="BQ188" s="106">
        <v>0</v>
      </c>
      <c r="BR188" s="106">
        <v>3</v>
      </c>
      <c r="BS188" s="106">
        <v>53</v>
      </c>
      <c r="BT188" s="106">
        <v>12</v>
      </c>
      <c r="BU188" s="106">
        <v>53</v>
      </c>
      <c r="BV188" s="106">
        <v>1022</v>
      </c>
      <c r="BW188" s="106">
        <v>0</v>
      </c>
      <c r="BX188" s="106">
        <v>237</v>
      </c>
      <c r="BY188" s="106">
        <v>113</v>
      </c>
      <c r="BZ188" s="106">
        <v>0</v>
      </c>
      <c r="CA188" s="106">
        <v>34.700000000000003</v>
      </c>
      <c r="CB188" s="106" t="s">
        <v>400</v>
      </c>
      <c r="CC188" s="106">
        <v>43</v>
      </c>
      <c r="CD188" s="131">
        <v>0</v>
      </c>
      <c r="CE188" s="131">
        <v>0</v>
      </c>
      <c r="CF188" s="131">
        <v>0</v>
      </c>
      <c r="CG188" s="131">
        <v>661</v>
      </c>
      <c r="CH188" s="131">
        <v>25</v>
      </c>
    </row>
    <row r="189" spans="1:86" s="91" customFormat="1" ht="74.25" customHeight="1" x14ac:dyDescent="0.5">
      <c r="A189" s="112">
        <v>7</v>
      </c>
      <c r="B189" s="108" t="s">
        <v>293</v>
      </c>
      <c r="C189" s="114">
        <f t="shared" si="106"/>
        <v>60</v>
      </c>
      <c r="D189" s="105">
        <v>14082</v>
      </c>
      <c r="E189" s="105">
        <v>7041</v>
      </c>
      <c r="F189" s="114">
        <f t="shared" si="107"/>
        <v>4051.42</v>
      </c>
      <c r="G189" s="114">
        <f t="shared" si="122"/>
        <v>652.02</v>
      </c>
      <c r="H189" s="105">
        <v>134</v>
      </c>
      <c r="I189" s="105">
        <v>483.02000000000004</v>
      </c>
      <c r="J189" s="105">
        <v>35</v>
      </c>
      <c r="K189" s="105">
        <v>20</v>
      </c>
      <c r="L189" s="105">
        <v>200</v>
      </c>
      <c r="M189" s="138">
        <v>140</v>
      </c>
      <c r="N189" s="105">
        <v>44</v>
      </c>
      <c r="O189" s="105">
        <v>32.4</v>
      </c>
      <c r="P189" s="105">
        <v>190</v>
      </c>
      <c r="Q189" s="105">
        <v>55</v>
      </c>
      <c r="R189" s="105">
        <v>121</v>
      </c>
      <c r="S189" s="105">
        <v>3642</v>
      </c>
      <c r="T189" s="105">
        <v>871</v>
      </c>
      <c r="U189" s="105">
        <v>3042</v>
      </c>
      <c r="V189" s="105">
        <v>871</v>
      </c>
      <c r="W189" s="138">
        <v>0</v>
      </c>
      <c r="X189" s="105">
        <v>1</v>
      </c>
      <c r="Y189" s="105">
        <v>4</v>
      </c>
      <c r="Z189" s="105">
        <v>35</v>
      </c>
      <c r="AA189" s="105">
        <v>543</v>
      </c>
      <c r="AB189" s="105">
        <v>417</v>
      </c>
      <c r="AC189" s="102">
        <v>0</v>
      </c>
      <c r="AD189" s="102">
        <v>36</v>
      </c>
      <c r="AE189" s="102">
        <v>0</v>
      </c>
      <c r="AF189" s="102">
        <v>7</v>
      </c>
      <c r="AG189" s="102">
        <v>17</v>
      </c>
      <c r="AH189" s="101"/>
      <c r="AI189" s="135">
        <f t="shared" si="123"/>
        <v>398.50599999999997</v>
      </c>
      <c r="AJ189" s="135">
        <f t="shared" si="108"/>
        <v>182</v>
      </c>
      <c r="AK189" s="135">
        <f t="shared" si="109"/>
        <v>239</v>
      </c>
      <c r="AL189" s="135">
        <f t="shared" si="110"/>
        <v>0</v>
      </c>
      <c r="AM189" s="100">
        <v>4</v>
      </c>
      <c r="AN189" s="100">
        <v>195</v>
      </c>
      <c r="AO189" s="100">
        <v>0</v>
      </c>
      <c r="AP189" s="106">
        <v>0</v>
      </c>
      <c r="AQ189" s="106">
        <v>24</v>
      </c>
      <c r="AR189" s="106">
        <v>0</v>
      </c>
      <c r="AS189" s="106">
        <v>0</v>
      </c>
      <c r="AT189" s="106">
        <v>20</v>
      </c>
      <c r="AU189" s="106"/>
      <c r="AV189" s="106">
        <v>0</v>
      </c>
      <c r="AW189" s="106">
        <v>0</v>
      </c>
      <c r="AX189" s="106"/>
      <c r="AY189" s="106">
        <v>0</v>
      </c>
      <c r="AZ189" s="106">
        <v>0</v>
      </c>
      <c r="BA189" s="106">
        <v>0</v>
      </c>
      <c r="BB189" s="106">
        <v>84</v>
      </c>
      <c r="BC189" s="106">
        <v>0</v>
      </c>
      <c r="BD189" s="106">
        <v>0</v>
      </c>
      <c r="BE189" s="106">
        <v>4</v>
      </c>
      <c r="BF189" s="106">
        <v>0</v>
      </c>
      <c r="BG189" s="135">
        <f t="shared" si="111"/>
        <v>34.506</v>
      </c>
      <c r="BH189" s="135">
        <f t="shared" si="112"/>
        <v>0</v>
      </c>
      <c r="BI189" s="106">
        <v>0</v>
      </c>
      <c r="BJ189" s="106">
        <v>32.4</v>
      </c>
      <c r="BK189" s="106">
        <v>0</v>
      </c>
      <c r="BL189" s="106">
        <v>0</v>
      </c>
      <c r="BM189" s="106">
        <v>2.1059999999999999</v>
      </c>
      <c r="BN189" s="106">
        <v>0</v>
      </c>
      <c r="BO189" s="106">
        <v>0</v>
      </c>
      <c r="BP189" s="106">
        <v>20</v>
      </c>
      <c r="BQ189" s="106">
        <v>20</v>
      </c>
      <c r="BR189" s="106">
        <v>8</v>
      </c>
      <c r="BS189" s="106">
        <v>74</v>
      </c>
      <c r="BT189" s="106">
        <v>7</v>
      </c>
      <c r="BU189" s="106">
        <v>177</v>
      </c>
      <c r="BV189" s="106">
        <v>1527</v>
      </c>
      <c r="BW189" s="106">
        <v>0</v>
      </c>
      <c r="BX189" s="106">
        <v>182</v>
      </c>
      <c r="BY189" s="106">
        <v>155</v>
      </c>
      <c r="BZ189" s="106">
        <v>0</v>
      </c>
      <c r="CA189" s="106">
        <v>30</v>
      </c>
      <c r="CB189" s="106" t="s">
        <v>400</v>
      </c>
      <c r="CC189" s="106">
        <v>37</v>
      </c>
      <c r="CD189" s="131">
        <v>0</v>
      </c>
      <c r="CE189" s="131">
        <v>0</v>
      </c>
      <c r="CF189" s="131">
        <v>0</v>
      </c>
      <c r="CG189" s="131">
        <v>602</v>
      </c>
      <c r="CH189" s="131">
        <v>20</v>
      </c>
    </row>
    <row r="190" spans="1:86" s="91" customFormat="1" ht="74.25" customHeight="1" x14ac:dyDescent="0.5">
      <c r="A190" s="112">
        <v>8</v>
      </c>
      <c r="B190" s="109" t="s">
        <v>294</v>
      </c>
      <c r="C190" s="114">
        <f t="shared" si="106"/>
        <v>66</v>
      </c>
      <c r="D190" s="105">
        <v>8140</v>
      </c>
      <c r="E190" s="105">
        <v>4070</v>
      </c>
      <c r="F190" s="114">
        <f t="shared" si="107"/>
        <v>3475.86</v>
      </c>
      <c r="G190" s="114">
        <f t="shared" si="122"/>
        <v>539.86</v>
      </c>
      <c r="H190" s="105">
        <v>122</v>
      </c>
      <c r="I190" s="105">
        <v>387.86</v>
      </c>
      <c r="J190" s="105">
        <v>30</v>
      </c>
      <c r="K190" s="105">
        <v>20</v>
      </c>
      <c r="L190" s="105">
        <v>210</v>
      </c>
      <c r="M190" s="138">
        <v>120</v>
      </c>
      <c r="N190" s="105">
        <v>52</v>
      </c>
      <c r="O190" s="105">
        <v>29</v>
      </c>
      <c r="P190" s="105">
        <v>169</v>
      </c>
      <c r="Q190" s="105">
        <v>159</v>
      </c>
      <c r="R190" s="105">
        <v>65</v>
      </c>
      <c r="S190" s="105">
        <v>1936</v>
      </c>
      <c r="T190" s="105">
        <v>854</v>
      </c>
      <c r="U190" s="105">
        <v>2650</v>
      </c>
      <c r="V190" s="105">
        <v>854</v>
      </c>
      <c r="W190" s="138">
        <v>0</v>
      </c>
      <c r="X190" s="105">
        <v>1</v>
      </c>
      <c r="Y190" s="105">
        <v>4</v>
      </c>
      <c r="Z190" s="105">
        <v>141</v>
      </c>
      <c r="AA190" s="105">
        <v>521</v>
      </c>
      <c r="AB190" s="105">
        <v>242</v>
      </c>
      <c r="AC190" s="99">
        <v>0</v>
      </c>
      <c r="AD190" s="99">
        <v>38</v>
      </c>
      <c r="AE190" s="102">
        <v>0</v>
      </c>
      <c r="AF190" s="102">
        <v>18</v>
      </c>
      <c r="AG190" s="102">
        <v>10</v>
      </c>
      <c r="AH190" s="101"/>
      <c r="AI190" s="135">
        <f t="shared" si="123"/>
        <v>731.95799999999997</v>
      </c>
      <c r="AJ190" s="135">
        <f t="shared" si="108"/>
        <v>284</v>
      </c>
      <c r="AK190" s="135">
        <f t="shared" si="109"/>
        <v>308</v>
      </c>
      <c r="AL190" s="135">
        <f t="shared" si="110"/>
        <v>0</v>
      </c>
      <c r="AM190" s="100">
        <v>3</v>
      </c>
      <c r="AN190" s="100">
        <v>235</v>
      </c>
      <c r="AO190" s="100">
        <v>0</v>
      </c>
      <c r="AP190" s="106">
        <v>0</v>
      </c>
      <c r="AQ190" s="106">
        <v>32</v>
      </c>
      <c r="AR190" s="106">
        <v>0</v>
      </c>
      <c r="AS190" s="106">
        <v>0</v>
      </c>
      <c r="AT190" s="106">
        <v>41</v>
      </c>
      <c r="AU190" s="106"/>
      <c r="AV190" s="106">
        <v>0</v>
      </c>
      <c r="AW190" s="106">
        <v>0</v>
      </c>
      <c r="AX190" s="106"/>
      <c r="AY190" s="106">
        <v>0</v>
      </c>
      <c r="AZ190" s="106">
        <v>0</v>
      </c>
      <c r="BA190" s="106">
        <v>0</v>
      </c>
      <c r="BB190" s="106">
        <v>22</v>
      </c>
      <c r="BC190" s="106">
        <v>0</v>
      </c>
      <c r="BD190" s="106">
        <v>0</v>
      </c>
      <c r="BE190" s="106">
        <v>1</v>
      </c>
      <c r="BF190" s="106">
        <v>0</v>
      </c>
      <c r="BG190" s="135">
        <f t="shared" si="111"/>
        <v>77.957999999999998</v>
      </c>
      <c r="BH190" s="135">
        <f t="shared" si="112"/>
        <v>0</v>
      </c>
      <c r="BI190" s="106">
        <v>0</v>
      </c>
      <c r="BJ190" s="106">
        <v>73.2</v>
      </c>
      <c r="BK190" s="106">
        <v>0</v>
      </c>
      <c r="BL190" s="106">
        <v>0</v>
      </c>
      <c r="BM190" s="106">
        <v>4.758</v>
      </c>
      <c r="BN190" s="106">
        <v>0</v>
      </c>
      <c r="BO190" s="106">
        <v>0</v>
      </c>
      <c r="BP190" s="106">
        <v>30</v>
      </c>
      <c r="BQ190" s="106">
        <v>30</v>
      </c>
      <c r="BR190" s="106">
        <v>0</v>
      </c>
      <c r="BS190" s="106">
        <v>17</v>
      </c>
      <c r="BT190" s="106"/>
      <c r="BU190" s="106">
        <v>0</v>
      </c>
      <c r="BV190" s="106">
        <v>451.69</v>
      </c>
      <c r="BW190" s="106">
        <v>40</v>
      </c>
      <c r="BX190" s="106">
        <v>584</v>
      </c>
      <c r="BY190" s="106">
        <v>254</v>
      </c>
      <c r="BZ190" s="106">
        <v>6</v>
      </c>
      <c r="CA190" s="106">
        <v>91</v>
      </c>
      <c r="CB190" s="106" t="s">
        <v>400</v>
      </c>
      <c r="CC190" s="106">
        <v>35</v>
      </c>
      <c r="CD190" s="131">
        <v>0</v>
      </c>
      <c r="CE190" s="131">
        <v>0</v>
      </c>
      <c r="CF190" s="131">
        <v>0</v>
      </c>
      <c r="CG190" s="131">
        <v>723</v>
      </c>
      <c r="CH190" s="131">
        <v>20</v>
      </c>
    </row>
    <row r="191" spans="1:86" s="91" customFormat="1" ht="74.25" customHeight="1" x14ac:dyDescent="0.5">
      <c r="A191" s="112">
        <v>9</v>
      </c>
      <c r="B191" s="98" t="s">
        <v>295</v>
      </c>
      <c r="C191" s="114">
        <f t="shared" si="106"/>
        <v>50</v>
      </c>
      <c r="D191" s="105">
        <v>7312</v>
      </c>
      <c r="E191" s="105">
        <v>3656</v>
      </c>
      <c r="F191" s="114">
        <f t="shared" si="107"/>
        <v>4206</v>
      </c>
      <c r="G191" s="114">
        <f t="shared" si="122"/>
        <v>865</v>
      </c>
      <c r="H191" s="105">
        <v>151</v>
      </c>
      <c r="I191" s="105">
        <v>669</v>
      </c>
      <c r="J191" s="105">
        <v>45</v>
      </c>
      <c r="K191" s="105">
        <v>20</v>
      </c>
      <c r="L191" s="105">
        <v>200</v>
      </c>
      <c r="M191" s="138">
        <v>140</v>
      </c>
      <c r="N191" s="105">
        <v>41</v>
      </c>
      <c r="O191" s="105">
        <v>25</v>
      </c>
      <c r="P191" s="105">
        <v>106</v>
      </c>
      <c r="Q191" s="105">
        <v>88</v>
      </c>
      <c r="R191" s="105">
        <v>50</v>
      </c>
      <c r="S191" s="105">
        <v>1494</v>
      </c>
      <c r="T191" s="105">
        <v>1109</v>
      </c>
      <c r="U191" s="105">
        <v>3065</v>
      </c>
      <c r="V191" s="105">
        <v>907</v>
      </c>
      <c r="W191" s="138">
        <v>10</v>
      </c>
      <c r="X191" s="105">
        <v>1</v>
      </c>
      <c r="Y191" s="105">
        <v>0</v>
      </c>
      <c r="Z191" s="105">
        <v>0</v>
      </c>
      <c r="AA191" s="105">
        <v>492</v>
      </c>
      <c r="AB191" s="105">
        <v>219.35999999999999</v>
      </c>
      <c r="AC191" s="102">
        <v>0</v>
      </c>
      <c r="AD191" s="102">
        <v>32</v>
      </c>
      <c r="AE191" s="102">
        <v>0</v>
      </c>
      <c r="AF191" s="102">
        <v>9</v>
      </c>
      <c r="AG191" s="102">
        <v>9</v>
      </c>
      <c r="AH191" s="101"/>
      <c r="AI191" s="135">
        <f t="shared" si="123"/>
        <v>627.91200000000003</v>
      </c>
      <c r="AJ191" s="135">
        <f t="shared" si="108"/>
        <v>321</v>
      </c>
      <c r="AK191" s="135">
        <f t="shared" si="109"/>
        <v>233</v>
      </c>
      <c r="AL191" s="135">
        <f t="shared" si="110"/>
        <v>0</v>
      </c>
      <c r="AM191" s="100">
        <v>2</v>
      </c>
      <c r="AN191" s="100">
        <v>186</v>
      </c>
      <c r="AO191" s="100">
        <v>0</v>
      </c>
      <c r="AP191" s="106">
        <v>0</v>
      </c>
      <c r="AQ191" s="106">
        <v>22</v>
      </c>
      <c r="AR191" s="106">
        <v>0</v>
      </c>
      <c r="AS191" s="106">
        <v>0</v>
      </c>
      <c r="AT191" s="106">
        <v>25</v>
      </c>
      <c r="AU191" s="106"/>
      <c r="AV191" s="106">
        <v>0</v>
      </c>
      <c r="AW191" s="106">
        <v>0</v>
      </c>
      <c r="AX191" s="106"/>
      <c r="AY191" s="106">
        <v>0</v>
      </c>
      <c r="AZ191" s="106">
        <v>0</v>
      </c>
      <c r="BA191" s="106">
        <v>0</v>
      </c>
      <c r="BB191" s="106">
        <v>68</v>
      </c>
      <c r="BC191" s="106">
        <v>0</v>
      </c>
      <c r="BD191" s="106">
        <v>0</v>
      </c>
      <c r="BE191" s="106">
        <v>1</v>
      </c>
      <c r="BF191" s="106">
        <v>0</v>
      </c>
      <c r="BG191" s="135">
        <f t="shared" si="111"/>
        <v>132.91200000000001</v>
      </c>
      <c r="BH191" s="135">
        <f t="shared" si="112"/>
        <v>10</v>
      </c>
      <c r="BI191" s="106">
        <v>0</v>
      </c>
      <c r="BJ191" s="106">
        <v>114.8</v>
      </c>
      <c r="BK191" s="106">
        <v>0</v>
      </c>
      <c r="BL191" s="106">
        <v>0</v>
      </c>
      <c r="BM191" s="106">
        <v>18.112000000000002</v>
      </c>
      <c r="BN191" s="106">
        <v>10</v>
      </c>
      <c r="BO191" s="106">
        <v>0</v>
      </c>
      <c r="BP191" s="106">
        <v>0</v>
      </c>
      <c r="BQ191" s="106">
        <v>0</v>
      </c>
      <c r="BR191" s="106">
        <v>3</v>
      </c>
      <c r="BS191" s="106">
        <v>82</v>
      </c>
      <c r="BT191" s="106">
        <v>41</v>
      </c>
      <c r="BU191" s="106">
        <v>70</v>
      </c>
      <c r="BV191" s="106">
        <v>1433</v>
      </c>
      <c r="BW191" s="106">
        <v>20</v>
      </c>
      <c r="BX191" s="106">
        <v>344</v>
      </c>
      <c r="BY191" s="106">
        <v>270</v>
      </c>
      <c r="BZ191" s="106">
        <v>3</v>
      </c>
      <c r="CA191" s="106">
        <v>62</v>
      </c>
      <c r="CB191" s="106" t="s">
        <v>400</v>
      </c>
      <c r="CC191" s="106">
        <v>40</v>
      </c>
      <c r="CD191" s="131">
        <v>0</v>
      </c>
      <c r="CE191" s="131">
        <v>0</v>
      </c>
      <c r="CF191" s="131">
        <v>0</v>
      </c>
      <c r="CG191" s="131">
        <v>544</v>
      </c>
      <c r="CH191" s="131">
        <v>20</v>
      </c>
    </row>
    <row r="192" spans="1:86" s="91" customFormat="1" ht="74.25" customHeight="1" x14ac:dyDescent="0.5">
      <c r="A192" s="112">
        <v>10</v>
      </c>
      <c r="B192" s="109" t="s">
        <v>296</v>
      </c>
      <c r="C192" s="114">
        <f t="shared" si="106"/>
        <v>83</v>
      </c>
      <c r="D192" s="105">
        <v>9824</v>
      </c>
      <c r="E192" s="105">
        <v>4912</v>
      </c>
      <c r="F192" s="114">
        <f t="shared" si="107"/>
        <v>3434.56</v>
      </c>
      <c r="G192" s="114">
        <f t="shared" si="122"/>
        <v>687.56</v>
      </c>
      <c r="H192" s="105">
        <v>126</v>
      </c>
      <c r="I192" s="105">
        <v>526.55999999999995</v>
      </c>
      <c r="J192" s="105">
        <v>35</v>
      </c>
      <c r="K192" s="105">
        <v>20</v>
      </c>
      <c r="L192" s="105">
        <v>210</v>
      </c>
      <c r="M192" s="138">
        <v>120</v>
      </c>
      <c r="N192" s="105">
        <v>43</v>
      </c>
      <c r="O192" s="105">
        <v>33</v>
      </c>
      <c r="P192" s="105">
        <v>60</v>
      </c>
      <c r="Q192" s="105">
        <v>64</v>
      </c>
      <c r="R192" s="105">
        <v>88</v>
      </c>
      <c r="S192" s="105">
        <v>2634</v>
      </c>
      <c r="T192" s="105">
        <v>806</v>
      </c>
      <c r="U192" s="105">
        <v>2443</v>
      </c>
      <c r="V192" s="105">
        <v>806</v>
      </c>
      <c r="W192" s="138">
        <v>10</v>
      </c>
      <c r="X192" s="105">
        <v>1</v>
      </c>
      <c r="Y192" s="105">
        <v>0</v>
      </c>
      <c r="Z192" s="105">
        <v>0</v>
      </c>
      <c r="AA192" s="105">
        <v>542</v>
      </c>
      <c r="AB192" s="105">
        <v>294.71999999999997</v>
      </c>
      <c r="AC192" s="102">
        <v>0</v>
      </c>
      <c r="AD192" s="102">
        <v>44</v>
      </c>
      <c r="AE192" s="102">
        <v>0</v>
      </c>
      <c r="AF192" s="102">
        <v>21</v>
      </c>
      <c r="AG192" s="102">
        <v>18</v>
      </c>
      <c r="AH192" s="101"/>
      <c r="AI192" s="135">
        <f t="shared" si="123"/>
        <v>532.13599999999997</v>
      </c>
      <c r="AJ192" s="135">
        <f t="shared" si="108"/>
        <v>234</v>
      </c>
      <c r="AK192" s="135">
        <f t="shared" si="109"/>
        <v>310</v>
      </c>
      <c r="AL192" s="135">
        <f t="shared" si="110"/>
        <v>0</v>
      </c>
      <c r="AM192" s="100">
        <v>9</v>
      </c>
      <c r="AN192" s="100">
        <v>270</v>
      </c>
      <c r="AO192" s="100">
        <v>0</v>
      </c>
      <c r="AP192" s="106">
        <v>0</v>
      </c>
      <c r="AQ192" s="106">
        <v>22</v>
      </c>
      <c r="AR192" s="106">
        <v>0</v>
      </c>
      <c r="AS192" s="106">
        <v>0</v>
      </c>
      <c r="AT192" s="106">
        <v>18</v>
      </c>
      <c r="AU192" s="106"/>
      <c r="AV192" s="106">
        <v>0</v>
      </c>
      <c r="AW192" s="106">
        <v>0</v>
      </c>
      <c r="AX192" s="106"/>
      <c r="AY192" s="106">
        <v>0</v>
      </c>
      <c r="AZ192" s="106">
        <v>0</v>
      </c>
      <c r="BA192" s="106">
        <v>0</v>
      </c>
      <c r="BB192" s="106">
        <v>158</v>
      </c>
      <c r="BC192" s="106">
        <v>0</v>
      </c>
      <c r="BD192" s="106">
        <v>0</v>
      </c>
      <c r="BE192" s="106">
        <v>14</v>
      </c>
      <c r="BF192" s="106">
        <v>0</v>
      </c>
      <c r="BG192" s="135">
        <f t="shared" si="111"/>
        <v>143.13600000000002</v>
      </c>
      <c r="BH192" s="135">
        <f t="shared" si="112"/>
        <v>31</v>
      </c>
      <c r="BI192" s="106">
        <v>0</v>
      </c>
      <c r="BJ192" s="106">
        <v>103.4</v>
      </c>
      <c r="BK192" s="106">
        <v>0</v>
      </c>
      <c r="BL192" s="106">
        <v>0</v>
      </c>
      <c r="BM192" s="106">
        <v>39.736000000000004</v>
      </c>
      <c r="BN192" s="106">
        <v>31</v>
      </c>
      <c r="BO192" s="106">
        <v>0</v>
      </c>
      <c r="BP192" s="106">
        <v>24</v>
      </c>
      <c r="BQ192" s="106">
        <v>24</v>
      </c>
      <c r="BR192" s="106">
        <v>1</v>
      </c>
      <c r="BS192" s="106">
        <v>41</v>
      </c>
      <c r="BT192" s="106">
        <v>27</v>
      </c>
      <c r="BU192" s="106">
        <v>22</v>
      </c>
      <c r="BV192" s="106">
        <v>846</v>
      </c>
      <c r="BW192" s="106">
        <v>0</v>
      </c>
      <c r="BX192" s="106">
        <v>152</v>
      </c>
      <c r="BY192" s="106">
        <v>152</v>
      </c>
      <c r="BZ192" s="106">
        <v>0</v>
      </c>
      <c r="CA192" s="106">
        <v>38</v>
      </c>
      <c r="CB192" s="106" t="s">
        <v>400</v>
      </c>
      <c r="CC192" s="106">
        <v>44</v>
      </c>
      <c r="CD192" s="131">
        <v>0</v>
      </c>
      <c r="CE192" s="131">
        <v>0</v>
      </c>
      <c r="CF192" s="131">
        <v>0</v>
      </c>
      <c r="CG192" s="131">
        <v>605</v>
      </c>
      <c r="CH192" s="131">
        <v>20</v>
      </c>
    </row>
    <row r="193" spans="1:86" s="91" customFormat="1" ht="74.25" customHeight="1" x14ac:dyDescent="0.5">
      <c r="A193" s="112">
        <v>11</v>
      </c>
      <c r="B193" s="98" t="s">
        <v>297</v>
      </c>
      <c r="C193" s="114">
        <f t="shared" si="106"/>
        <v>43</v>
      </c>
      <c r="D193" s="105">
        <v>4286</v>
      </c>
      <c r="E193" s="105">
        <v>2143</v>
      </c>
      <c r="F193" s="114">
        <f t="shared" si="107"/>
        <v>3020.7799999999997</v>
      </c>
      <c r="G193" s="114">
        <f t="shared" si="122"/>
        <v>594.78</v>
      </c>
      <c r="H193" s="105">
        <v>122</v>
      </c>
      <c r="I193" s="105">
        <v>447.78000000000003</v>
      </c>
      <c r="J193" s="105">
        <v>25</v>
      </c>
      <c r="K193" s="105">
        <v>20</v>
      </c>
      <c r="L193" s="105">
        <v>200</v>
      </c>
      <c r="M193" s="138">
        <v>100</v>
      </c>
      <c r="N193" s="105">
        <v>42</v>
      </c>
      <c r="O193" s="105">
        <v>28</v>
      </c>
      <c r="P193" s="105">
        <v>92</v>
      </c>
      <c r="Q193" s="105">
        <v>74</v>
      </c>
      <c r="R193" s="105">
        <v>38</v>
      </c>
      <c r="S193" s="105">
        <v>1135</v>
      </c>
      <c r="T193" s="105">
        <v>671</v>
      </c>
      <c r="U193" s="105">
        <v>2198</v>
      </c>
      <c r="V193" s="105">
        <v>671</v>
      </c>
      <c r="W193" s="138">
        <v>0</v>
      </c>
      <c r="X193" s="105">
        <v>1</v>
      </c>
      <c r="Y193" s="105">
        <v>8</v>
      </c>
      <c r="Z193" s="105">
        <v>134</v>
      </c>
      <c r="AA193" s="105">
        <v>290</v>
      </c>
      <c r="AB193" s="105">
        <v>128.57999999999998</v>
      </c>
      <c r="AC193" s="102">
        <v>0</v>
      </c>
      <c r="AD193" s="102">
        <v>25</v>
      </c>
      <c r="AE193" s="102">
        <v>0</v>
      </c>
      <c r="AF193" s="102">
        <v>9</v>
      </c>
      <c r="AG193" s="102">
        <v>9</v>
      </c>
      <c r="AH193" s="101"/>
      <c r="AI193" s="135">
        <f t="shared" si="123"/>
        <v>1290.4560000000001</v>
      </c>
      <c r="AJ193" s="135">
        <f t="shared" si="108"/>
        <v>842</v>
      </c>
      <c r="AK193" s="135">
        <f t="shared" si="109"/>
        <v>161</v>
      </c>
      <c r="AL193" s="135">
        <f t="shared" si="110"/>
        <v>0</v>
      </c>
      <c r="AM193" s="100">
        <v>4</v>
      </c>
      <c r="AN193" s="100">
        <v>125</v>
      </c>
      <c r="AO193" s="100">
        <v>0</v>
      </c>
      <c r="AP193" s="106">
        <v>0</v>
      </c>
      <c r="AQ193" s="106">
        <v>21</v>
      </c>
      <c r="AR193" s="106">
        <v>0</v>
      </c>
      <c r="AS193" s="106">
        <v>0</v>
      </c>
      <c r="AT193" s="106">
        <v>15</v>
      </c>
      <c r="AU193" s="106"/>
      <c r="AV193" s="106">
        <v>0</v>
      </c>
      <c r="AW193" s="106">
        <v>0</v>
      </c>
      <c r="AX193" s="106"/>
      <c r="AY193" s="106">
        <v>0</v>
      </c>
      <c r="AZ193" s="106">
        <v>0</v>
      </c>
      <c r="BA193" s="106">
        <v>0</v>
      </c>
      <c r="BB193" s="106">
        <v>29</v>
      </c>
      <c r="BC193" s="106">
        <v>0</v>
      </c>
      <c r="BD193" s="106">
        <v>0</v>
      </c>
      <c r="BE193" s="106">
        <v>0</v>
      </c>
      <c r="BF193" s="106">
        <v>0</v>
      </c>
      <c r="BG193" s="135">
        <f t="shared" si="111"/>
        <v>66.456000000000003</v>
      </c>
      <c r="BH193" s="135">
        <f t="shared" si="112"/>
        <v>4</v>
      </c>
      <c r="BI193" s="106">
        <v>0</v>
      </c>
      <c r="BJ193" s="106">
        <v>58.4</v>
      </c>
      <c r="BK193" s="106">
        <v>0</v>
      </c>
      <c r="BL193" s="106">
        <v>0</v>
      </c>
      <c r="BM193" s="106">
        <v>8.0560000000000009</v>
      </c>
      <c r="BN193" s="106">
        <v>4</v>
      </c>
      <c r="BO193" s="106">
        <v>0</v>
      </c>
      <c r="BP193" s="106">
        <v>50</v>
      </c>
      <c r="BQ193" s="106">
        <v>50</v>
      </c>
      <c r="BR193" s="106">
        <v>0</v>
      </c>
      <c r="BS193" s="106">
        <v>7</v>
      </c>
      <c r="BT193" s="106"/>
      <c r="BU193" s="106">
        <v>0</v>
      </c>
      <c r="BV193" s="106">
        <v>180.65</v>
      </c>
      <c r="BW193" s="106">
        <v>0</v>
      </c>
      <c r="BX193" s="106">
        <v>1138</v>
      </c>
      <c r="BY193" s="106">
        <v>788</v>
      </c>
      <c r="BZ193" s="106">
        <v>0</v>
      </c>
      <c r="CA193" s="106">
        <v>118</v>
      </c>
      <c r="CB193" s="106" t="s">
        <v>400</v>
      </c>
      <c r="CC193" s="106">
        <v>40</v>
      </c>
      <c r="CD193" s="131">
        <v>0</v>
      </c>
      <c r="CE193" s="131">
        <v>0</v>
      </c>
      <c r="CF193" s="131">
        <v>0</v>
      </c>
      <c r="CG193" s="131">
        <v>316</v>
      </c>
      <c r="CH193" s="131">
        <v>20</v>
      </c>
    </row>
    <row r="194" spans="1:86" s="91" customFormat="1" ht="74.25" customHeight="1" x14ac:dyDescent="0.5">
      <c r="A194" s="112">
        <v>12</v>
      </c>
      <c r="B194" s="98" t="s">
        <v>298</v>
      </c>
      <c r="C194" s="114">
        <f t="shared" si="106"/>
        <v>43</v>
      </c>
      <c r="D194" s="105">
        <v>9842</v>
      </c>
      <c r="E194" s="105">
        <v>4921</v>
      </c>
      <c r="F194" s="114">
        <f t="shared" si="107"/>
        <v>4100</v>
      </c>
      <c r="G194" s="114">
        <f t="shared" si="122"/>
        <v>934</v>
      </c>
      <c r="H194" s="105">
        <v>111</v>
      </c>
      <c r="I194" s="105">
        <v>743</v>
      </c>
      <c r="J194" s="105">
        <v>80</v>
      </c>
      <c r="K194" s="105">
        <v>25</v>
      </c>
      <c r="L194" s="105">
        <v>240</v>
      </c>
      <c r="M194" s="138">
        <v>120</v>
      </c>
      <c r="N194" s="105">
        <v>33</v>
      </c>
      <c r="O194" s="105">
        <v>22</v>
      </c>
      <c r="P194" s="105">
        <v>127</v>
      </c>
      <c r="Q194" s="105">
        <v>244</v>
      </c>
      <c r="R194" s="105">
        <v>58</v>
      </c>
      <c r="S194" s="105">
        <v>1728</v>
      </c>
      <c r="T194" s="105">
        <v>836</v>
      </c>
      <c r="U194" s="105">
        <v>2908</v>
      </c>
      <c r="V194" s="105">
        <v>836</v>
      </c>
      <c r="W194" s="138">
        <v>5</v>
      </c>
      <c r="X194" s="105">
        <v>1</v>
      </c>
      <c r="Y194" s="105">
        <v>0</v>
      </c>
      <c r="Z194" s="105">
        <v>0</v>
      </c>
      <c r="AA194" s="105">
        <v>478</v>
      </c>
      <c r="AB194" s="105">
        <v>295.26</v>
      </c>
      <c r="AC194" s="102">
        <v>0</v>
      </c>
      <c r="AD194" s="102">
        <v>29</v>
      </c>
      <c r="AE194" s="102">
        <v>0</v>
      </c>
      <c r="AF194" s="102">
        <v>7</v>
      </c>
      <c r="AG194" s="102">
        <v>7</v>
      </c>
      <c r="AH194" s="101"/>
      <c r="AI194" s="135">
        <f t="shared" si="123"/>
        <v>527.73</v>
      </c>
      <c r="AJ194" s="135">
        <f t="shared" si="108"/>
        <v>293</v>
      </c>
      <c r="AK194" s="135">
        <f t="shared" si="109"/>
        <v>215</v>
      </c>
      <c r="AL194" s="135">
        <f t="shared" si="110"/>
        <v>0</v>
      </c>
      <c r="AM194" s="100">
        <v>1</v>
      </c>
      <c r="AN194" s="100">
        <v>169</v>
      </c>
      <c r="AO194" s="100">
        <v>0</v>
      </c>
      <c r="AP194" s="106">
        <v>0</v>
      </c>
      <c r="AQ194" s="106">
        <v>21</v>
      </c>
      <c r="AR194" s="106">
        <v>0</v>
      </c>
      <c r="AS194" s="106">
        <v>0</v>
      </c>
      <c r="AT194" s="106">
        <v>25</v>
      </c>
      <c r="AU194" s="106"/>
      <c r="AV194" s="106">
        <v>0</v>
      </c>
      <c r="AW194" s="106">
        <v>1</v>
      </c>
      <c r="AX194" s="106"/>
      <c r="AY194" s="106">
        <v>0</v>
      </c>
      <c r="AZ194" s="106">
        <v>3.9</v>
      </c>
      <c r="BA194" s="106">
        <v>0</v>
      </c>
      <c r="BB194" s="106">
        <v>11</v>
      </c>
      <c r="BC194" s="106">
        <v>0</v>
      </c>
      <c r="BD194" s="106">
        <v>0</v>
      </c>
      <c r="BE194" s="106">
        <v>6</v>
      </c>
      <c r="BF194" s="106">
        <v>0</v>
      </c>
      <c r="BG194" s="135">
        <f t="shared" si="111"/>
        <v>44.73</v>
      </c>
      <c r="BH194" s="135">
        <f t="shared" si="112"/>
        <v>0</v>
      </c>
      <c r="BI194" s="106">
        <v>0</v>
      </c>
      <c r="BJ194" s="106">
        <v>42</v>
      </c>
      <c r="BK194" s="106">
        <v>0</v>
      </c>
      <c r="BL194" s="106">
        <v>0</v>
      </c>
      <c r="BM194" s="106">
        <v>2.73</v>
      </c>
      <c r="BN194" s="106">
        <v>0</v>
      </c>
      <c r="BO194" s="106">
        <v>0</v>
      </c>
      <c r="BP194" s="106">
        <v>26</v>
      </c>
      <c r="BQ194" s="106">
        <v>26</v>
      </c>
      <c r="BR194" s="106">
        <v>3</v>
      </c>
      <c r="BS194" s="106">
        <v>83</v>
      </c>
      <c r="BT194" s="106">
        <v>14</v>
      </c>
      <c r="BU194" s="106">
        <v>60</v>
      </c>
      <c r="BV194" s="106">
        <v>1975</v>
      </c>
      <c r="BW194" s="106">
        <v>0</v>
      </c>
      <c r="BX194" s="106">
        <v>356</v>
      </c>
      <c r="BY194" s="106">
        <v>253</v>
      </c>
      <c r="BZ194" s="106">
        <v>0</v>
      </c>
      <c r="CA194" s="106">
        <v>66</v>
      </c>
      <c r="CB194" s="106" t="s">
        <v>400</v>
      </c>
      <c r="CC194" s="106">
        <v>67</v>
      </c>
      <c r="CD194" s="131">
        <v>0</v>
      </c>
      <c r="CE194" s="131">
        <v>0</v>
      </c>
      <c r="CF194" s="131">
        <v>0</v>
      </c>
      <c r="CG194" s="131">
        <v>535</v>
      </c>
      <c r="CH194" s="131">
        <v>25</v>
      </c>
    </row>
    <row r="195" spans="1:86" s="91" customFormat="1" ht="74.25" customHeight="1" x14ac:dyDescent="0.5">
      <c r="A195" s="112">
        <v>13</v>
      </c>
      <c r="B195" s="108" t="s">
        <v>299</v>
      </c>
      <c r="C195" s="114">
        <f t="shared" si="106"/>
        <v>54</v>
      </c>
      <c r="D195" s="105">
        <v>13386</v>
      </c>
      <c r="E195" s="105">
        <v>6693</v>
      </c>
      <c r="F195" s="114">
        <f t="shared" si="107"/>
        <v>3429.4</v>
      </c>
      <c r="G195" s="114">
        <f t="shared" si="122"/>
        <v>689.40000000000009</v>
      </c>
      <c r="H195" s="105">
        <v>150</v>
      </c>
      <c r="I195" s="105">
        <v>499.40000000000003</v>
      </c>
      <c r="J195" s="105">
        <v>40</v>
      </c>
      <c r="K195" s="105">
        <v>25</v>
      </c>
      <c r="L195" s="105">
        <v>250</v>
      </c>
      <c r="M195" s="138">
        <v>140</v>
      </c>
      <c r="N195" s="105">
        <v>49</v>
      </c>
      <c r="O195" s="105">
        <v>29</v>
      </c>
      <c r="P195" s="105">
        <v>115</v>
      </c>
      <c r="Q195" s="105">
        <v>99</v>
      </c>
      <c r="R195" s="105">
        <v>99</v>
      </c>
      <c r="S195" s="105">
        <v>2969</v>
      </c>
      <c r="T195" s="105">
        <v>982</v>
      </c>
      <c r="U195" s="105">
        <v>2398</v>
      </c>
      <c r="V195" s="105">
        <v>782</v>
      </c>
      <c r="W195" s="138">
        <v>10</v>
      </c>
      <c r="X195" s="105">
        <v>1</v>
      </c>
      <c r="Y195" s="105">
        <v>0</v>
      </c>
      <c r="Z195" s="105">
        <v>0</v>
      </c>
      <c r="AA195" s="105">
        <v>636</v>
      </c>
      <c r="AB195" s="105">
        <v>401.58</v>
      </c>
      <c r="AC195" s="102">
        <v>0</v>
      </c>
      <c r="AD195" s="102">
        <v>30</v>
      </c>
      <c r="AE195" s="102">
        <v>0</v>
      </c>
      <c r="AF195" s="102">
        <v>12</v>
      </c>
      <c r="AG195" s="102">
        <v>12</v>
      </c>
      <c r="AH195" s="101"/>
      <c r="AI195" s="135">
        <f t="shared" si="123"/>
        <v>435.69600000000003</v>
      </c>
      <c r="AJ195" s="135">
        <f t="shared" si="108"/>
        <v>175</v>
      </c>
      <c r="AK195" s="135">
        <f t="shared" si="109"/>
        <v>269</v>
      </c>
      <c r="AL195" s="135">
        <f t="shared" si="110"/>
        <v>0</v>
      </c>
      <c r="AM195" s="100">
        <v>2</v>
      </c>
      <c r="AN195" s="100">
        <v>205</v>
      </c>
      <c r="AO195" s="100">
        <v>0</v>
      </c>
      <c r="AP195" s="106">
        <v>0</v>
      </c>
      <c r="AQ195" s="106">
        <v>27</v>
      </c>
      <c r="AR195" s="106">
        <v>0</v>
      </c>
      <c r="AS195" s="106">
        <v>0</v>
      </c>
      <c r="AT195" s="106">
        <v>37</v>
      </c>
      <c r="AU195" s="106"/>
      <c r="AV195" s="106">
        <v>0</v>
      </c>
      <c r="AW195" s="106">
        <v>0</v>
      </c>
      <c r="AX195" s="106"/>
      <c r="AY195" s="106">
        <v>0</v>
      </c>
      <c r="AZ195" s="106">
        <v>0</v>
      </c>
      <c r="BA195" s="106">
        <v>0</v>
      </c>
      <c r="BB195" s="106">
        <v>64</v>
      </c>
      <c r="BC195" s="106">
        <v>0</v>
      </c>
      <c r="BD195" s="106">
        <v>0</v>
      </c>
      <c r="BE195" s="106">
        <v>27</v>
      </c>
      <c r="BF195" s="106">
        <v>0</v>
      </c>
      <c r="BG195" s="135">
        <f t="shared" si="111"/>
        <v>168.69600000000003</v>
      </c>
      <c r="BH195" s="135">
        <f t="shared" si="112"/>
        <v>69</v>
      </c>
      <c r="BI195" s="106">
        <v>0</v>
      </c>
      <c r="BJ195" s="106">
        <v>89.4</v>
      </c>
      <c r="BK195" s="106">
        <v>0</v>
      </c>
      <c r="BL195" s="106">
        <v>0</v>
      </c>
      <c r="BM195" s="106">
        <v>79.296000000000006</v>
      </c>
      <c r="BN195" s="106">
        <v>69</v>
      </c>
      <c r="BO195" s="106">
        <v>21</v>
      </c>
      <c r="BP195" s="106">
        <v>21</v>
      </c>
      <c r="BQ195" s="106">
        <v>0</v>
      </c>
      <c r="BR195" s="106">
        <v>2</v>
      </c>
      <c r="BS195" s="106">
        <v>72</v>
      </c>
      <c r="BT195" s="106">
        <v>33</v>
      </c>
      <c r="BU195" s="106">
        <v>32</v>
      </c>
      <c r="BV195" s="106">
        <v>1490</v>
      </c>
      <c r="BW195" s="106">
        <v>0</v>
      </c>
      <c r="BX195" s="106">
        <v>83</v>
      </c>
      <c r="BY195" s="106">
        <v>73</v>
      </c>
      <c r="BZ195" s="106">
        <v>0</v>
      </c>
      <c r="CA195" s="106">
        <v>9.4</v>
      </c>
      <c r="CB195" s="106" t="s">
        <v>400</v>
      </c>
      <c r="CC195" s="106">
        <v>55</v>
      </c>
      <c r="CD195" s="131">
        <v>0</v>
      </c>
      <c r="CE195" s="131">
        <v>0</v>
      </c>
      <c r="CF195" s="131">
        <v>0</v>
      </c>
      <c r="CG195" s="131">
        <v>684</v>
      </c>
      <c r="CH195" s="131">
        <v>25</v>
      </c>
    </row>
    <row r="196" spans="1:86" s="91" customFormat="1" ht="74.25" customHeight="1" x14ac:dyDescent="0.5">
      <c r="A196" s="112">
        <v>14</v>
      </c>
      <c r="B196" s="108" t="s">
        <v>300</v>
      </c>
      <c r="C196" s="114">
        <f t="shared" si="106"/>
        <v>46</v>
      </c>
      <c r="D196" s="105">
        <v>7764</v>
      </c>
      <c r="E196" s="105">
        <v>3882</v>
      </c>
      <c r="F196" s="114">
        <f t="shared" si="107"/>
        <v>3149.2</v>
      </c>
      <c r="G196" s="114">
        <f t="shared" si="122"/>
        <v>447.20000000000005</v>
      </c>
      <c r="H196" s="105">
        <v>95</v>
      </c>
      <c r="I196" s="105">
        <v>322.20000000000005</v>
      </c>
      <c r="J196" s="105">
        <v>30</v>
      </c>
      <c r="K196" s="105">
        <v>15</v>
      </c>
      <c r="L196" s="105">
        <v>170</v>
      </c>
      <c r="M196" s="138">
        <v>140</v>
      </c>
      <c r="N196" s="105">
        <v>38</v>
      </c>
      <c r="O196" s="105">
        <v>21</v>
      </c>
      <c r="P196" s="105">
        <v>134</v>
      </c>
      <c r="Q196" s="105">
        <v>18</v>
      </c>
      <c r="R196" s="105">
        <v>82</v>
      </c>
      <c r="S196" s="105">
        <v>2446</v>
      </c>
      <c r="T196" s="105">
        <v>800</v>
      </c>
      <c r="U196" s="105">
        <v>2406</v>
      </c>
      <c r="V196" s="105">
        <v>800</v>
      </c>
      <c r="W196" s="138">
        <v>10</v>
      </c>
      <c r="X196" s="105">
        <v>1</v>
      </c>
      <c r="Y196" s="105">
        <v>4</v>
      </c>
      <c r="Z196" s="105">
        <v>95</v>
      </c>
      <c r="AA196" s="105">
        <v>479</v>
      </c>
      <c r="AB196" s="105">
        <v>232.92</v>
      </c>
      <c r="AC196" s="102">
        <v>0</v>
      </c>
      <c r="AD196" s="102">
        <v>22</v>
      </c>
      <c r="AE196" s="102">
        <v>0</v>
      </c>
      <c r="AF196" s="102">
        <v>19</v>
      </c>
      <c r="AG196" s="102">
        <v>5</v>
      </c>
      <c r="AH196" s="101"/>
      <c r="AI196" s="135">
        <f t="shared" si="123"/>
        <v>465.9</v>
      </c>
      <c r="AJ196" s="135">
        <f t="shared" si="108"/>
        <v>230</v>
      </c>
      <c r="AK196" s="135">
        <f t="shared" si="109"/>
        <v>253</v>
      </c>
      <c r="AL196" s="135">
        <f t="shared" si="110"/>
        <v>0</v>
      </c>
      <c r="AM196" s="100">
        <v>4</v>
      </c>
      <c r="AN196" s="100">
        <v>193</v>
      </c>
      <c r="AO196" s="100">
        <v>0</v>
      </c>
      <c r="AP196" s="106">
        <v>0</v>
      </c>
      <c r="AQ196" s="106">
        <v>23</v>
      </c>
      <c r="AR196" s="106">
        <v>0</v>
      </c>
      <c r="AS196" s="106">
        <v>0</v>
      </c>
      <c r="AT196" s="106">
        <v>37</v>
      </c>
      <c r="AU196" s="106"/>
      <c r="AV196" s="106">
        <v>0</v>
      </c>
      <c r="AW196" s="106">
        <v>0</v>
      </c>
      <c r="AX196" s="106"/>
      <c r="AY196" s="106">
        <v>0</v>
      </c>
      <c r="AZ196" s="106">
        <v>0</v>
      </c>
      <c r="BA196" s="106">
        <v>0</v>
      </c>
      <c r="BB196" s="106">
        <v>100</v>
      </c>
      <c r="BC196" s="106">
        <v>0</v>
      </c>
      <c r="BD196" s="106">
        <v>0</v>
      </c>
      <c r="BE196" s="106">
        <v>33</v>
      </c>
      <c r="BF196" s="106">
        <v>0</v>
      </c>
      <c r="BG196" s="135">
        <f t="shared" si="111"/>
        <v>63.9</v>
      </c>
      <c r="BH196" s="135">
        <f t="shared" si="112"/>
        <v>1</v>
      </c>
      <c r="BI196" s="106">
        <v>0</v>
      </c>
      <c r="BJ196" s="106">
        <v>59</v>
      </c>
      <c r="BK196" s="106">
        <v>0</v>
      </c>
      <c r="BL196" s="106">
        <v>0</v>
      </c>
      <c r="BM196" s="106">
        <v>4.9000000000000004</v>
      </c>
      <c r="BN196" s="106">
        <v>1</v>
      </c>
      <c r="BO196" s="106">
        <v>0</v>
      </c>
      <c r="BP196" s="106">
        <v>9</v>
      </c>
      <c r="BQ196" s="106">
        <v>9</v>
      </c>
      <c r="BR196" s="106">
        <v>5</v>
      </c>
      <c r="BS196" s="106">
        <v>56</v>
      </c>
      <c r="BT196" s="106">
        <v>16</v>
      </c>
      <c r="BU196" s="106">
        <v>139</v>
      </c>
      <c r="BV196" s="106">
        <v>1474</v>
      </c>
      <c r="BW196" s="106">
        <v>0</v>
      </c>
      <c r="BX196" s="106">
        <v>204</v>
      </c>
      <c r="BY196" s="106">
        <v>204</v>
      </c>
      <c r="BZ196" s="106">
        <v>0</v>
      </c>
      <c r="CA196" s="106">
        <v>26</v>
      </c>
      <c r="CB196" s="106" t="s">
        <v>400</v>
      </c>
      <c r="CC196" s="106">
        <v>41</v>
      </c>
      <c r="CD196" s="131">
        <v>0</v>
      </c>
      <c r="CE196" s="131">
        <v>0</v>
      </c>
      <c r="CF196" s="131">
        <v>0</v>
      </c>
      <c r="CG196" s="131">
        <v>556</v>
      </c>
      <c r="CH196" s="131">
        <v>15</v>
      </c>
    </row>
    <row r="197" spans="1:86" s="91" customFormat="1" ht="74.25" customHeight="1" x14ac:dyDescent="0.5">
      <c r="A197" s="112">
        <v>15</v>
      </c>
      <c r="B197" s="108" t="s">
        <v>301</v>
      </c>
      <c r="C197" s="114">
        <f t="shared" si="106"/>
        <v>38</v>
      </c>
      <c r="D197" s="105">
        <v>5290</v>
      </c>
      <c r="E197" s="105">
        <v>6145</v>
      </c>
      <c r="F197" s="114">
        <f t="shared" si="107"/>
        <v>1825.8</v>
      </c>
      <c r="G197" s="114">
        <f t="shared" si="122"/>
        <v>973.2</v>
      </c>
      <c r="H197" s="105">
        <v>90</v>
      </c>
      <c r="I197" s="105">
        <v>818.2</v>
      </c>
      <c r="J197" s="105">
        <v>65</v>
      </c>
      <c r="K197" s="105">
        <v>20</v>
      </c>
      <c r="L197" s="105">
        <v>200</v>
      </c>
      <c r="M197" s="138">
        <v>80</v>
      </c>
      <c r="N197" s="105">
        <v>31</v>
      </c>
      <c r="O197" s="105">
        <v>15.6</v>
      </c>
      <c r="P197" s="105">
        <v>110</v>
      </c>
      <c r="Q197" s="105">
        <v>23</v>
      </c>
      <c r="R197" s="105">
        <v>87</v>
      </c>
      <c r="S197" s="105">
        <v>2619</v>
      </c>
      <c r="T197" s="105">
        <v>122</v>
      </c>
      <c r="U197" s="105">
        <v>619</v>
      </c>
      <c r="V197" s="105">
        <v>122</v>
      </c>
      <c r="W197" s="138">
        <v>0</v>
      </c>
      <c r="X197" s="105">
        <v>1</v>
      </c>
      <c r="Y197" s="105">
        <v>0</v>
      </c>
      <c r="Z197" s="105">
        <v>0</v>
      </c>
      <c r="AA197" s="105">
        <v>191</v>
      </c>
      <c r="AB197" s="105">
        <v>368.7</v>
      </c>
      <c r="AC197" s="102">
        <v>0</v>
      </c>
      <c r="AD197" s="102">
        <v>25</v>
      </c>
      <c r="AE197" s="102">
        <v>0</v>
      </c>
      <c r="AF197" s="102">
        <v>7</v>
      </c>
      <c r="AG197" s="102">
        <v>6</v>
      </c>
      <c r="AH197" s="101"/>
      <c r="AI197" s="135">
        <f t="shared" si="123"/>
        <v>326.61400000000003</v>
      </c>
      <c r="AJ197" s="135">
        <f t="shared" si="108"/>
        <v>60</v>
      </c>
      <c r="AK197" s="135">
        <f t="shared" si="109"/>
        <v>239</v>
      </c>
      <c r="AL197" s="135">
        <f t="shared" si="110"/>
        <v>0</v>
      </c>
      <c r="AM197" s="100">
        <v>1</v>
      </c>
      <c r="AN197" s="100">
        <v>172</v>
      </c>
      <c r="AO197" s="100">
        <v>0</v>
      </c>
      <c r="AP197" s="106">
        <v>0</v>
      </c>
      <c r="AQ197" s="106">
        <v>14</v>
      </c>
      <c r="AR197" s="106">
        <v>0</v>
      </c>
      <c r="AS197" s="106">
        <v>0</v>
      </c>
      <c r="AT197" s="106">
        <v>53</v>
      </c>
      <c r="AU197" s="106"/>
      <c r="AV197" s="106">
        <v>0</v>
      </c>
      <c r="AW197" s="106">
        <v>4</v>
      </c>
      <c r="AX197" s="106"/>
      <c r="AY197" s="106">
        <v>0</v>
      </c>
      <c r="AZ197" s="106">
        <v>20.100000000000001</v>
      </c>
      <c r="BA197" s="106">
        <v>0</v>
      </c>
      <c r="BB197" s="106">
        <v>63</v>
      </c>
      <c r="BC197" s="106">
        <v>0</v>
      </c>
      <c r="BD197" s="106">
        <v>0</v>
      </c>
      <c r="BE197" s="106">
        <v>3</v>
      </c>
      <c r="BF197" s="106">
        <v>0</v>
      </c>
      <c r="BG197" s="135">
        <f t="shared" si="111"/>
        <v>16.614000000000001</v>
      </c>
      <c r="BH197" s="135">
        <f t="shared" si="112"/>
        <v>0</v>
      </c>
      <c r="BI197" s="106">
        <v>0</v>
      </c>
      <c r="BJ197" s="106">
        <v>15.6</v>
      </c>
      <c r="BK197" s="106">
        <v>0</v>
      </c>
      <c r="BL197" s="106">
        <v>0</v>
      </c>
      <c r="BM197" s="106">
        <v>1.014</v>
      </c>
      <c r="BN197" s="106">
        <v>0</v>
      </c>
      <c r="BO197" s="106">
        <v>0</v>
      </c>
      <c r="BP197" s="106">
        <v>39</v>
      </c>
      <c r="BQ197" s="106">
        <v>28</v>
      </c>
      <c r="BR197" s="106">
        <v>5</v>
      </c>
      <c r="BS197" s="106">
        <v>51</v>
      </c>
      <c r="BT197" s="106">
        <v>10</v>
      </c>
      <c r="BU197" s="106">
        <v>22</v>
      </c>
      <c r="BV197" s="106">
        <v>532</v>
      </c>
      <c r="BW197" s="106">
        <v>0</v>
      </c>
      <c r="BX197" s="106">
        <v>150</v>
      </c>
      <c r="BY197" s="106">
        <v>22</v>
      </c>
      <c r="BZ197" s="106">
        <v>0</v>
      </c>
      <c r="CA197" s="106">
        <v>15</v>
      </c>
      <c r="CB197" s="106" t="s">
        <v>400</v>
      </c>
      <c r="CC197" s="106">
        <v>30</v>
      </c>
      <c r="CD197" s="131">
        <v>0</v>
      </c>
      <c r="CE197" s="131">
        <v>0</v>
      </c>
      <c r="CF197" s="131">
        <v>0</v>
      </c>
      <c r="CG197" s="131">
        <v>204</v>
      </c>
      <c r="CH197" s="131">
        <v>20</v>
      </c>
    </row>
    <row r="198" spans="1:86" s="91" customFormat="1" ht="74.25" customHeight="1" x14ac:dyDescent="0.5">
      <c r="A198" s="112">
        <v>16</v>
      </c>
      <c r="B198" s="108" t="s">
        <v>302</v>
      </c>
      <c r="C198" s="114">
        <f t="shared" si="106"/>
        <v>42</v>
      </c>
      <c r="D198" s="105">
        <v>8910</v>
      </c>
      <c r="E198" s="105">
        <v>3955</v>
      </c>
      <c r="F198" s="114">
        <f t="shared" si="107"/>
        <v>3239.86</v>
      </c>
      <c r="G198" s="114">
        <f t="shared" si="122"/>
        <v>682.86</v>
      </c>
      <c r="H198" s="105">
        <v>143</v>
      </c>
      <c r="I198" s="105">
        <v>504.86</v>
      </c>
      <c r="J198" s="105">
        <v>35</v>
      </c>
      <c r="K198" s="105">
        <v>20</v>
      </c>
      <c r="L198" s="105">
        <v>210</v>
      </c>
      <c r="M198" s="138">
        <v>120</v>
      </c>
      <c r="N198" s="105">
        <v>56</v>
      </c>
      <c r="O198" s="105">
        <v>28</v>
      </c>
      <c r="P198" s="105">
        <v>73</v>
      </c>
      <c r="Q198" s="105">
        <v>111</v>
      </c>
      <c r="R198" s="105">
        <v>76</v>
      </c>
      <c r="S198" s="105">
        <v>2282</v>
      </c>
      <c r="T198" s="105">
        <v>759</v>
      </c>
      <c r="U198" s="105">
        <v>2257</v>
      </c>
      <c r="V198" s="105">
        <v>759</v>
      </c>
      <c r="W198" s="138">
        <v>8</v>
      </c>
      <c r="X198" s="105">
        <v>1</v>
      </c>
      <c r="Y198" s="105">
        <v>17</v>
      </c>
      <c r="Z198" s="105">
        <v>434</v>
      </c>
      <c r="AA198" s="105">
        <v>448</v>
      </c>
      <c r="AB198" s="105">
        <v>237.29999999999998</v>
      </c>
      <c r="AC198" s="102">
        <v>0</v>
      </c>
      <c r="AD198" s="102">
        <v>23</v>
      </c>
      <c r="AE198" s="102">
        <v>0</v>
      </c>
      <c r="AF198" s="102">
        <v>8</v>
      </c>
      <c r="AG198" s="102">
        <v>11</v>
      </c>
      <c r="AH198" s="101"/>
      <c r="AI198" s="135">
        <f t="shared" si="123"/>
        <v>397.24400000000003</v>
      </c>
      <c r="AJ198" s="135">
        <f t="shared" si="108"/>
        <v>100</v>
      </c>
      <c r="AK198" s="135">
        <f t="shared" si="109"/>
        <v>268</v>
      </c>
      <c r="AL198" s="135">
        <f t="shared" si="110"/>
        <v>0</v>
      </c>
      <c r="AM198" s="100">
        <v>2</v>
      </c>
      <c r="AN198" s="100">
        <v>235</v>
      </c>
      <c r="AO198" s="100">
        <v>0</v>
      </c>
      <c r="AP198" s="106">
        <v>0</v>
      </c>
      <c r="AQ198" s="106">
        <v>20</v>
      </c>
      <c r="AR198" s="106">
        <v>0</v>
      </c>
      <c r="AS198" s="106">
        <v>0</v>
      </c>
      <c r="AT198" s="106">
        <v>13</v>
      </c>
      <c r="AU198" s="106"/>
      <c r="AV198" s="106">
        <v>0</v>
      </c>
      <c r="AW198" s="106">
        <v>0</v>
      </c>
      <c r="AX198" s="106"/>
      <c r="AY198" s="106">
        <v>0</v>
      </c>
      <c r="AZ198" s="106">
        <v>0</v>
      </c>
      <c r="BA198" s="106">
        <v>0</v>
      </c>
      <c r="BB198" s="106">
        <v>67</v>
      </c>
      <c r="BC198" s="106">
        <v>0</v>
      </c>
      <c r="BD198" s="106">
        <v>0</v>
      </c>
      <c r="BE198" s="106">
        <v>6</v>
      </c>
      <c r="BF198" s="106">
        <v>0</v>
      </c>
      <c r="BG198" s="135">
        <f t="shared" si="111"/>
        <v>125.244</v>
      </c>
      <c r="BH198" s="135">
        <f t="shared" si="112"/>
        <v>0</v>
      </c>
      <c r="BI198" s="106">
        <v>0</v>
      </c>
      <c r="BJ198" s="106">
        <v>117.6</v>
      </c>
      <c r="BK198" s="106">
        <v>0</v>
      </c>
      <c r="BL198" s="106">
        <v>0</v>
      </c>
      <c r="BM198" s="106">
        <v>7.6440000000000001</v>
      </c>
      <c r="BN198" s="106">
        <v>0</v>
      </c>
      <c r="BO198" s="106">
        <v>48</v>
      </c>
      <c r="BP198" s="106">
        <v>66</v>
      </c>
      <c r="BQ198" s="106">
        <v>18</v>
      </c>
      <c r="BR198" s="106">
        <v>6</v>
      </c>
      <c r="BS198" s="106">
        <v>38</v>
      </c>
      <c r="BT198" s="106"/>
      <c r="BU198" s="106">
        <v>81</v>
      </c>
      <c r="BV198" s="106">
        <v>789</v>
      </c>
      <c r="BW198" s="106">
        <v>0</v>
      </c>
      <c r="BX198" s="106">
        <v>95</v>
      </c>
      <c r="BY198" s="106">
        <v>82</v>
      </c>
      <c r="BZ198" s="106">
        <v>0</v>
      </c>
      <c r="CA198" s="106">
        <v>10</v>
      </c>
      <c r="CB198" s="106" t="s">
        <v>400</v>
      </c>
      <c r="CC198" s="106">
        <v>44</v>
      </c>
      <c r="CD198" s="131">
        <v>0</v>
      </c>
      <c r="CE198" s="131">
        <v>0</v>
      </c>
      <c r="CF198" s="131">
        <v>0</v>
      </c>
      <c r="CG198" s="131">
        <v>472</v>
      </c>
      <c r="CH198" s="131">
        <v>20</v>
      </c>
    </row>
    <row r="199" spans="1:86" s="91" customFormat="1" ht="74.25" customHeight="1" x14ac:dyDescent="0.5">
      <c r="A199" s="112">
        <v>17</v>
      </c>
      <c r="B199" s="108" t="s">
        <v>303</v>
      </c>
      <c r="C199" s="114">
        <f t="shared" si="106"/>
        <v>70</v>
      </c>
      <c r="D199" s="105">
        <v>7842</v>
      </c>
      <c r="E199" s="105">
        <v>3921</v>
      </c>
      <c r="F199" s="114">
        <f t="shared" si="107"/>
        <v>2731.3</v>
      </c>
      <c r="G199" s="114">
        <f t="shared" si="122"/>
        <v>297.3</v>
      </c>
      <c r="H199" s="105">
        <v>90</v>
      </c>
      <c r="I199" s="105">
        <v>192.3</v>
      </c>
      <c r="J199" s="105">
        <v>15</v>
      </c>
      <c r="K199" s="105">
        <v>15</v>
      </c>
      <c r="L199" s="105">
        <v>140</v>
      </c>
      <c r="M199" s="138">
        <v>140</v>
      </c>
      <c r="N199" s="105">
        <v>32</v>
      </c>
      <c r="O199" s="105">
        <v>35</v>
      </c>
      <c r="P199" s="105">
        <v>193</v>
      </c>
      <c r="Q199" s="105">
        <v>156</v>
      </c>
      <c r="R199" s="105">
        <v>73</v>
      </c>
      <c r="S199" s="105">
        <v>2180</v>
      </c>
      <c r="T199" s="105">
        <v>1374</v>
      </c>
      <c r="U199" s="105">
        <v>2139</v>
      </c>
      <c r="V199" s="105">
        <v>741</v>
      </c>
      <c r="W199" s="138">
        <v>0</v>
      </c>
      <c r="X199" s="105">
        <v>1</v>
      </c>
      <c r="Y199" s="105">
        <v>5</v>
      </c>
      <c r="Z199" s="105">
        <v>166</v>
      </c>
      <c r="AA199" s="105">
        <v>511</v>
      </c>
      <c r="AB199" s="105">
        <v>235.26</v>
      </c>
      <c r="AC199" s="102">
        <v>0</v>
      </c>
      <c r="AD199" s="102">
        <v>35</v>
      </c>
      <c r="AE199" s="102">
        <v>0</v>
      </c>
      <c r="AF199" s="102">
        <v>18</v>
      </c>
      <c r="AG199" s="102">
        <v>17</v>
      </c>
      <c r="AH199" s="101"/>
      <c r="AI199" s="135">
        <f t="shared" si="123"/>
        <v>773.96199999999999</v>
      </c>
      <c r="AJ199" s="135">
        <f t="shared" si="108"/>
        <v>448</v>
      </c>
      <c r="AK199" s="135">
        <f t="shared" si="109"/>
        <v>230</v>
      </c>
      <c r="AL199" s="135">
        <f t="shared" si="110"/>
        <v>0</v>
      </c>
      <c r="AM199" s="100">
        <v>2</v>
      </c>
      <c r="AN199" s="100">
        <v>173</v>
      </c>
      <c r="AO199" s="100">
        <v>0</v>
      </c>
      <c r="AP199" s="106">
        <v>0</v>
      </c>
      <c r="AQ199" s="106">
        <v>20</v>
      </c>
      <c r="AR199" s="106">
        <v>0</v>
      </c>
      <c r="AS199" s="106">
        <v>0</v>
      </c>
      <c r="AT199" s="106">
        <v>37</v>
      </c>
      <c r="AU199" s="106"/>
      <c r="AV199" s="106">
        <v>0</v>
      </c>
      <c r="AW199" s="106">
        <v>0</v>
      </c>
      <c r="AX199" s="106"/>
      <c r="AY199" s="106">
        <v>0</v>
      </c>
      <c r="AZ199" s="106">
        <v>0</v>
      </c>
      <c r="BA199" s="106">
        <v>0</v>
      </c>
      <c r="BB199" s="106">
        <v>53</v>
      </c>
      <c r="BC199" s="106">
        <v>0</v>
      </c>
      <c r="BD199" s="106">
        <v>0</v>
      </c>
      <c r="BE199" s="106">
        <v>2</v>
      </c>
      <c r="BF199" s="106">
        <v>0</v>
      </c>
      <c r="BG199" s="135">
        <f t="shared" si="111"/>
        <v>100.962</v>
      </c>
      <c r="BH199" s="135">
        <f t="shared" si="112"/>
        <v>0</v>
      </c>
      <c r="BI199" s="106">
        <v>0</v>
      </c>
      <c r="BJ199" s="106">
        <v>94.8</v>
      </c>
      <c r="BK199" s="106">
        <v>0</v>
      </c>
      <c r="BL199" s="106">
        <v>0</v>
      </c>
      <c r="BM199" s="106">
        <v>6.1619999999999999</v>
      </c>
      <c r="BN199" s="106">
        <v>0</v>
      </c>
      <c r="BO199" s="106">
        <v>0</v>
      </c>
      <c r="BP199" s="106">
        <v>70</v>
      </c>
      <c r="BQ199" s="106">
        <v>70</v>
      </c>
      <c r="BR199" s="106">
        <v>2</v>
      </c>
      <c r="BS199" s="106">
        <v>93</v>
      </c>
      <c r="BT199" s="106">
        <v>10</v>
      </c>
      <c r="BU199" s="106">
        <v>51</v>
      </c>
      <c r="BV199" s="106">
        <v>1626</v>
      </c>
      <c r="BW199" s="106">
        <v>0</v>
      </c>
      <c r="BX199" s="106">
        <v>455</v>
      </c>
      <c r="BY199" s="106">
        <v>368</v>
      </c>
      <c r="BZ199" s="106">
        <v>0</v>
      </c>
      <c r="CA199" s="106">
        <v>50</v>
      </c>
      <c r="CB199" s="106" t="s">
        <v>400</v>
      </c>
      <c r="CC199" s="106">
        <v>44</v>
      </c>
      <c r="CD199" s="131">
        <v>0</v>
      </c>
      <c r="CE199" s="131">
        <v>0</v>
      </c>
      <c r="CF199" s="131">
        <v>0</v>
      </c>
      <c r="CG199" s="131">
        <v>737</v>
      </c>
      <c r="CH199" s="131">
        <v>15</v>
      </c>
    </row>
    <row r="200" spans="1:86" s="91" customFormat="1" ht="74.25" customHeight="1" x14ac:dyDescent="0.5">
      <c r="A200" s="112">
        <v>18</v>
      </c>
      <c r="B200" s="108" t="s">
        <v>304</v>
      </c>
      <c r="C200" s="114">
        <f t="shared" si="106"/>
        <v>71</v>
      </c>
      <c r="D200" s="105">
        <v>9278</v>
      </c>
      <c r="E200" s="105">
        <v>4639</v>
      </c>
      <c r="F200" s="114">
        <f t="shared" si="107"/>
        <v>2786.2799999999997</v>
      </c>
      <c r="G200" s="114">
        <f t="shared" si="122"/>
        <v>502.28</v>
      </c>
      <c r="H200" s="105">
        <v>161</v>
      </c>
      <c r="I200" s="105">
        <v>321.27999999999997</v>
      </c>
      <c r="J200" s="105">
        <v>20</v>
      </c>
      <c r="K200" s="105">
        <v>20</v>
      </c>
      <c r="L200" s="105">
        <v>200</v>
      </c>
      <c r="M200" s="138">
        <v>120</v>
      </c>
      <c r="N200" s="105">
        <v>42</v>
      </c>
      <c r="O200" s="105">
        <v>36</v>
      </c>
      <c r="P200" s="105">
        <v>163</v>
      </c>
      <c r="Q200" s="105">
        <v>118</v>
      </c>
      <c r="R200" s="105">
        <v>88</v>
      </c>
      <c r="S200" s="105">
        <v>2653</v>
      </c>
      <c r="T200" s="105">
        <v>643</v>
      </c>
      <c r="U200" s="105">
        <v>1978</v>
      </c>
      <c r="V200" s="105">
        <v>643</v>
      </c>
      <c r="W200" s="138">
        <v>0</v>
      </c>
      <c r="X200" s="105">
        <v>1</v>
      </c>
      <c r="Y200" s="105">
        <v>1</v>
      </c>
      <c r="Z200" s="105">
        <v>105</v>
      </c>
      <c r="AA200" s="105">
        <v>565</v>
      </c>
      <c r="AB200" s="105">
        <v>278.33999999999997</v>
      </c>
      <c r="AC200" s="102">
        <v>0</v>
      </c>
      <c r="AD200" s="102">
        <v>25</v>
      </c>
      <c r="AE200" s="102">
        <v>0</v>
      </c>
      <c r="AF200" s="102">
        <v>28</v>
      </c>
      <c r="AG200" s="102">
        <v>18</v>
      </c>
      <c r="AH200" s="101"/>
      <c r="AI200" s="135">
        <f t="shared" si="123"/>
        <v>478.12799999999999</v>
      </c>
      <c r="AJ200" s="135">
        <f t="shared" si="108"/>
        <v>229</v>
      </c>
      <c r="AK200" s="135">
        <f t="shared" si="109"/>
        <v>265</v>
      </c>
      <c r="AL200" s="135">
        <f t="shared" si="110"/>
        <v>0</v>
      </c>
      <c r="AM200" s="100">
        <v>1</v>
      </c>
      <c r="AN200" s="100">
        <v>204</v>
      </c>
      <c r="AO200" s="100">
        <v>0</v>
      </c>
      <c r="AP200" s="106">
        <v>0</v>
      </c>
      <c r="AQ200" s="106">
        <v>22</v>
      </c>
      <c r="AR200" s="106">
        <v>0</v>
      </c>
      <c r="AS200" s="106">
        <v>0</v>
      </c>
      <c r="AT200" s="106">
        <v>39</v>
      </c>
      <c r="AU200" s="106"/>
      <c r="AV200" s="106">
        <v>0</v>
      </c>
      <c r="AW200" s="106">
        <v>0</v>
      </c>
      <c r="AX200" s="106"/>
      <c r="AY200" s="106">
        <v>0</v>
      </c>
      <c r="AZ200" s="106">
        <v>0</v>
      </c>
      <c r="BA200" s="106">
        <v>0</v>
      </c>
      <c r="BB200" s="106">
        <v>69</v>
      </c>
      <c r="BC200" s="106">
        <v>0</v>
      </c>
      <c r="BD200" s="106">
        <v>0</v>
      </c>
      <c r="BE200" s="106">
        <v>12</v>
      </c>
      <c r="BF200" s="106">
        <v>0</v>
      </c>
      <c r="BG200" s="135">
        <f t="shared" si="111"/>
        <v>97.128</v>
      </c>
      <c r="BH200" s="135">
        <f t="shared" si="112"/>
        <v>0</v>
      </c>
      <c r="BI200" s="106">
        <v>0</v>
      </c>
      <c r="BJ200" s="106">
        <v>91.2</v>
      </c>
      <c r="BK200" s="106">
        <v>0</v>
      </c>
      <c r="BL200" s="106">
        <v>0</v>
      </c>
      <c r="BM200" s="106">
        <v>5.9280000000000008</v>
      </c>
      <c r="BN200" s="106">
        <v>0</v>
      </c>
      <c r="BO200" s="106">
        <v>0</v>
      </c>
      <c r="BP200" s="106">
        <v>12</v>
      </c>
      <c r="BQ200" s="106">
        <v>12</v>
      </c>
      <c r="BR200" s="106">
        <v>1</v>
      </c>
      <c r="BS200" s="106">
        <v>49</v>
      </c>
      <c r="BT200" s="106">
        <v>8</v>
      </c>
      <c r="BU200" s="106">
        <v>19</v>
      </c>
      <c r="BV200" s="106">
        <v>870</v>
      </c>
      <c r="BW200" s="106">
        <v>0</v>
      </c>
      <c r="BX200" s="106">
        <v>239</v>
      </c>
      <c r="BY200" s="106">
        <v>209</v>
      </c>
      <c r="BZ200" s="106">
        <v>0</v>
      </c>
      <c r="CA200" s="106">
        <v>19.7</v>
      </c>
      <c r="CB200" s="106" t="s">
        <v>400</v>
      </c>
      <c r="CC200" s="106">
        <v>34</v>
      </c>
      <c r="CD200" s="131">
        <v>0</v>
      </c>
      <c r="CE200" s="131">
        <v>0</v>
      </c>
      <c r="CF200" s="131">
        <v>0</v>
      </c>
      <c r="CG200" s="131">
        <v>627</v>
      </c>
      <c r="CH200" s="131">
        <v>20</v>
      </c>
    </row>
    <row r="201" spans="1:86" s="91" customFormat="1" ht="74.25" customHeight="1" x14ac:dyDescent="0.5">
      <c r="A201" s="112">
        <v>19</v>
      </c>
      <c r="B201" s="108" t="s">
        <v>305</v>
      </c>
      <c r="C201" s="114">
        <f t="shared" si="106"/>
        <v>36</v>
      </c>
      <c r="D201" s="105">
        <v>4546</v>
      </c>
      <c r="E201" s="105">
        <v>2273</v>
      </c>
      <c r="F201" s="114">
        <f t="shared" si="107"/>
        <v>3143.2</v>
      </c>
      <c r="G201" s="114">
        <f t="shared" si="122"/>
        <v>320.2</v>
      </c>
      <c r="H201" s="105">
        <v>75</v>
      </c>
      <c r="I201" s="105">
        <v>225.2</v>
      </c>
      <c r="J201" s="105">
        <v>20</v>
      </c>
      <c r="K201" s="105">
        <v>15</v>
      </c>
      <c r="L201" s="105">
        <v>170</v>
      </c>
      <c r="M201" s="138">
        <v>120</v>
      </c>
      <c r="N201" s="105">
        <v>56</v>
      </c>
      <c r="O201" s="105">
        <v>32</v>
      </c>
      <c r="P201" s="105">
        <v>120</v>
      </c>
      <c r="Q201" s="105">
        <v>63</v>
      </c>
      <c r="R201" s="105">
        <v>48</v>
      </c>
      <c r="S201" s="105">
        <v>1437</v>
      </c>
      <c r="T201" s="105">
        <v>747</v>
      </c>
      <c r="U201" s="105">
        <v>2552</v>
      </c>
      <c r="V201" s="105">
        <v>747</v>
      </c>
      <c r="W201" s="138">
        <v>0</v>
      </c>
      <c r="X201" s="105">
        <v>1</v>
      </c>
      <c r="Y201" s="105">
        <v>3</v>
      </c>
      <c r="Z201" s="105">
        <v>15</v>
      </c>
      <c r="AA201" s="105">
        <v>260</v>
      </c>
      <c r="AB201" s="105">
        <v>136.38</v>
      </c>
      <c r="AC201" s="102">
        <v>0</v>
      </c>
      <c r="AD201" s="102">
        <v>24</v>
      </c>
      <c r="AE201" s="102">
        <v>0</v>
      </c>
      <c r="AF201" s="102">
        <v>6</v>
      </c>
      <c r="AG201" s="102">
        <v>6</v>
      </c>
      <c r="AH201" s="101"/>
      <c r="AI201" s="135">
        <f t="shared" si="123"/>
        <v>626.904</v>
      </c>
      <c r="AJ201" s="135">
        <f t="shared" si="108"/>
        <v>282</v>
      </c>
      <c r="AK201" s="135">
        <f t="shared" si="109"/>
        <v>206</v>
      </c>
      <c r="AL201" s="135">
        <f t="shared" si="110"/>
        <v>0</v>
      </c>
      <c r="AM201" s="100">
        <v>0</v>
      </c>
      <c r="AN201" s="100">
        <v>180</v>
      </c>
      <c r="AO201" s="100">
        <v>0</v>
      </c>
      <c r="AP201" s="106">
        <v>0</v>
      </c>
      <c r="AQ201" s="106">
        <v>19</v>
      </c>
      <c r="AR201" s="106">
        <v>0</v>
      </c>
      <c r="AS201" s="106">
        <v>0</v>
      </c>
      <c r="AT201" s="106">
        <v>7</v>
      </c>
      <c r="AU201" s="106"/>
      <c r="AV201" s="106">
        <v>0</v>
      </c>
      <c r="AW201" s="106">
        <v>0</v>
      </c>
      <c r="AX201" s="106"/>
      <c r="AY201" s="106">
        <v>0</v>
      </c>
      <c r="AZ201" s="106">
        <v>0</v>
      </c>
      <c r="BA201" s="106">
        <v>0</v>
      </c>
      <c r="BB201" s="106">
        <v>52</v>
      </c>
      <c r="BC201" s="106">
        <v>0</v>
      </c>
      <c r="BD201" s="106">
        <v>0</v>
      </c>
      <c r="BE201" s="106">
        <v>2</v>
      </c>
      <c r="BF201" s="106">
        <v>0</v>
      </c>
      <c r="BG201" s="135">
        <f t="shared" si="111"/>
        <v>86.903999999999996</v>
      </c>
      <c r="BH201" s="135">
        <f t="shared" si="112"/>
        <v>0</v>
      </c>
      <c r="BI201" s="106">
        <v>0</v>
      </c>
      <c r="BJ201" s="106">
        <v>81.599999999999994</v>
      </c>
      <c r="BK201" s="106">
        <v>0</v>
      </c>
      <c r="BL201" s="106">
        <v>0</v>
      </c>
      <c r="BM201" s="106">
        <v>5.3039999999999994</v>
      </c>
      <c r="BN201" s="106"/>
      <c r="BO201" s="106">
        <v>0</v>
      </c>
      <c r="BP201" s="106">
        <v>42</v>
      </c>
      <c r="BQ201" s="106">
        <v>42</v>
      </c>
      <c r="BR201" s="106">
        <v>5</v>
      </c>
      <c r="BS201" s="106">
        <v>41</v>
      </c>
      <c r="BT201" s="106">
        <v>1</v>
      </c>
      <c r="BU201" s="106">
        <v>79</v>
      </c>
      <c r="BV201" s="106">
        <v>664</v>
      </c>
      <c r="BW201" s="106">
        <v>0</v>
      </c>
      <c r="BX201" s="106">
        <v>403</v>
      </c>
      <c r="BY201" s="106">
        <v>239</v>
      </c>
      <c r="BZ201" s="106">
        <v>0</v>
      </c>
      <c r="CA201" s="106">
        <v>43.9</v>
      </c>
      <c r="CB201" s="106" t="s">
        <v>400</v>
      </c>
      <c r="CC201" s="106">
        <v>37</v>
      </c>
      <c r="CD201" s="131">
        <v>0</v>
      </c>
      <c r="CE201" s="131">
        <v>0</v>
      </c>
      <c r="CF201" s="131">
        <v>0</v>
      </c>
      <c r="CG201" s="131">
        <v>283</v>
      </c>
      <c r="CH201" s="131">
        <v>15</v>
      </c>
    </row>
    <row r="202" spans="1:86" s="137" customFormat="1" ht="74.25" customHeight="1" x14ac:dyDescent="0.5">
      <c r="A202" s="335" t="s">
        <v>124</v>
      </c>
      <c r="B202" s="335"/>
      <c r="C202" s="135">
        <f t="shared" ref="C202:C227" si="134">+AD202+AE202+AF202+AG202</f>
        <v>488</v>
      </c>
      <c r="D202" s="135">
        <v>384060</v>
      </c>
      <c r="E202" s="135">
        <f>SUM(E203:E215)</f>
        <v>68984</v>
      </c>
      <c r="F202" s="135">
        <f t="shared" ref="F202:F227" si="135">+G202+K202+N202+O202+M202+R202+U202</f>
        <v>15895</v>
      </c>
      <c r="G202" s="135">
        <f t="shared" si="122"/>
        <v>5048</v>
      </c>
      <c r="H202" s="135">
        <v>4088</v>
      </c>
      <c r="I202" s="135">
        <v>320</v>
      </c>
      <c r="J202" s="135">
        <f t="shared" ref="J202:Y202" si="136">SUM(J203:J215)</f>
        <v>640</v>
      </c>
      <c r="K202" s="135">
        <f t="shared" si="136"/>
        <v>93</v>
      </c>
      <c r="L202" s="135">
        <f t="shared" si="136"/>
        <v>203.34</v>
      </c>
      <c r="M202" s="135">
        <v>3255</v>
      </c>
      <c r="N202" s="135">
        <v>350</v>
      </c>
      <c r="O202" s="135">
        <v>2625</v>
      </c>
      <c r="P202" s="135">
        <f t="shared" si="136"/>
        <v>2285</v>
      </c>
      <c r="Q202" s="135">
        <f t="shared" si="136"/>
        <v>0</v>
      </c>
      <c r="R202" s="135">
        <f t="shared" ref="R202:S202" si="137">SUM(R203:R215)</f>
        <v>1501</v>
      </c>
      <c r="S202" s="135">
        <f t="shared" si="137"/>
        <v>44711</v>
      </c>
      <c r="T202" s="135"/>
      <c r="U202" s="135">
        <f t="shared" ref="U202:W202" si="138">SUM(U203:U215)</f>
        <v>3023</v>
      </c>
      <c r="V202" s="135">
        <f t="shared" si="138"/>
        <v>2958.95</v>
      </c>
      <c r="W202" s="135">
        <f t="shared" si="138"/>
        <v>34</v>
      </c>
      <c r="X202" s="135">
        <f t="shared" si="136"/>
        <v>0</v>
      </c>
      <c r="Y202" s="135">
        <f t="shared" si="136"/>
        <v>0</v>
      </c>
      <c r="Z202" s="135">
        <v>1950</v>
      </c>
      <c r="AA202" s="135">
        <v>5000</v>
      </c>
      <c r="AB202" s="135">
        <v>1500</v>
      </c>
      <c r="AC202" s="135">
        <f>SUM(AC203:AC215)</f>
        <v>2</v>
      </c>
      <c r="AD202" s="135">
        <f t="shared" ref="AD202:CH202" si="139">SUM(AD203:AD215)</f>
        <v>233</v>
      </c>
      <c r="AE202" s="135">
        <f t="shared" si="139"/>
        <v>0</v>
      </c>
      <c r="AF202" s="135">
        <f t="shared" si="139"/>
        <v>216</v>
      </c>
      <c r="AG202" s="135">
        <f t="shared" si="139"/>
        <v>39</v>
      </c>
      <c r="AH202" s="135">
        <f t="shared" si="139"/>
        <v>0</v>
      </c>
      <c r="AI202" s="135">
        <f t="shared" si="123"/>
        <v>17710</v>
      </c>
      <c r="AJ202" s="135">
        <f t="shared" ref="AJ202:AJ227" si="140">SUM(AX202,BC202,BH202,BQ202,BT202,BY202,BF202+AL202)</f>
        <v>8064</v>
      </c>
      <c r="AK202" s="135">
        <f t="shared" ref="AK202:AK227" si="141">SUM(AN202,AQ202,AT202)</f>
        <v>2414</v>
      </c>
      <c r="AL202" s="135">
        <f t="shared" ref="AL202:AL227" si="142">SUM(AO202,AR202,AU202)</f>
        <v>640</v>
      </c>
      <c r="AM202" s="135">
        <f t="shared" si="139"/>
        <v>2</v>
      </c>
      <c r="AN202" s="135">
        <f t="shared" si="139"/>
        <v>1274</v>
      </c>
      <c r="AO202" s="135">
        <f t="shared" si="139"/>
        <v>0</v>
      </c>
      <c r="AP202" s="135">
        <f t="shared" si="139"/>
        <v>0</v>
      </c>
      <c r="AQ202" s="135">
        <f t="shared" si="139"/>
        <v>363</v>
      </c>
      <c r="AR202" s="135">
        <f t="shared" si="139"/>
        <v>0</v>
      </c>
      <c r="AS202" s="135">
        <f t="shared" si="139"/>
        <v>0</v>
      </c>
      <c r="AT202" s="135">
        <f t="shared" si="139"/>
        <v>777</v>
      </c>
      <c r="AU202" s="135">
        <f t="shared" si="139"/>
        <v>640</v>
      </c>
      <c r="AV202" s="135">
        <f t="shared" si="139"/>
        <v>0</v>
      </c>
      <c r="AW202" s="135">
        <f t="shared" si="139"/>
        <v>139</v>
      </c>
      <c r="AX202" s="135">
        <f t="shared" si="139"/>
        <v>89</v>
      </c>
      <c r="AY202" s="135">
        <f t="shared" si="139"/>
        <v>0</v>
      </c>
      <c r="AZ202" s="135">
        <f t="shared" si="139"/>
        <v>364.73999999999995</v>
      </c>
      <c r="BA202" s="135">
        <f t="shared" si="139"/>
        <v>0</v>
      </c>
      <c r="BB202" s="135">
        <f t="shared" si="139"/>
        <v>1106</v>
      </c>
      <c r="BC202" s="135">
        <f t="shared" si="139"/>
        <v>263</v>
      </c>
      <c r="BD202" s="135">
        <f t="shared" si="139"/>
        <v>0</v>
      </c>
      <c r="BE202" s="135">
        <f t="shared" si="139"/>
        <v>142</v>
      </c>
      <c r="BF202" s="135">
        <f t="shared" si="139"/>
        <v>0</v>
      </c>
      <c r="BG202" s="135">
        <f t="shared" ref="BG202:BG227" si="143">SUM(BJ202,BM202)</f>
        <v>2592</v>
      </c>
      <c r="BH202" s="135">
        <f>SUM(BK202,BN202)</f>
        <v>2592</v>
      </c>
      <c r="BI202" s="135">
        <f t="shared" si="139"/>
        <v>0</v>
      </c>
      <c r="BJ202" s="135">
        <f t="shared" si="139"/>
        <v>2592</v>
      </c>
      <c r="BK202" s="135">
        <f t="shared" si="139"/>
        <v>2592</v>
      </c>
      <c r="BL202" s="135">
        <f t="shared" si="139"/>
        <v>0</v>
      </c>
      <c r="BM202" s="135">
        <f t="shared" si="139"/>
        <v>0</v>
      </c>
      <c r="BN202" s="135">
        <f t="shared" si="139"/>
        <v>0</v>
      </c>
      <c r="BO202" s="135">
        <f t="shared" si="139"/>
        <v>0</v>
      </c>
      <c r="BP202" s="135">
        <f t="shared" si="139"/>
        <v>2285</v>
      </c>
      <c r="BQ202" s="135">
        <f t="shared" si="139"/>
        <v>2285</v>
      </c>
      <c r="BR202" s="135">
        <f t="shared" si="139"/>
        <v>5</v>
      </c>
      <c r="BS202" s="135">
        <f t="shared" si="139"/>
        <v>2489</v>
      </c>
      <c r="BT202" s="135">
        <f t="shared" si="139"/>
        <v>0</v>
      </c>
      <c r="BU202" s="135">
        <f t="shared" si="139"/>
        <v>222</v>
      </c>
      <c r="BV202" s="135">
        <f t="shared" si="139"/>
        <v>71447.3</v>
      </c>
      <c r="BW202" s="135">
        <f t="shared" si="139"/>
        <v>0</v>
      </c>
      <c r="BX202" s="135">
        <f t="shared" si="139"/>
        <v>8957</v>
      </c>
      <c r="BY202" s="135">
        <f t="shared" si="139"/>
        <v>2195</v>
      </c>
      <c r="BZ202" s="135">
        <f t="shared" si="139"/>
        <v>0</v>
      </c>
      <c r="CA202" s="135">
        <f t="shared" si="139"/>
        <v>2195</v>
      </c>
      <c r="CB202" s="135">
        <f t="shared" si="139"/>
        <v>0</v>
      </c>
      <c r="CC202" s="135">
        <f t="shared" si="139"/>
        <v>40</v>
      </c>
      <c r="CD202" s="135">
        <f t="shared" si="139"/>
        <v>0</v>
      </c>
      <c r="CE202" s="135">
        <f t="shared" si="139"/>
        <v>0</v>
      </c>
      <c r="CF202" s="135">
        <f t="shared" si="139"/>
        <v>0</v>
      </c>
      <c r="CG202" s="135">
        <f t="shared" si="139"/>
        <v>0.51952799999999999</v>
      </c>
      <c r="CH202" s="135">
        <f t="shared" si="139"/>
        <v>632</v>
      </c>
    </row>
    <row r="203" spans="1:86" s="90" customFormat="1" ht="74.25" customHeight="1" x14ac:dyDescent="0.5">
      <c r="A203" s="112">
        <v>1</v>
      </c>
      <c r="B203" s="111" t="s">
        <v>306</v>
      </c>
      <c r="C203" s="114">
        <f t="shared" si="134"/>
        <v>38</v>
      </c>
      <c r="D203" s="105">
        <v>35841</v>
      </c>
      <c r="E203" s="105">
        <v>5734</v>
      </c>
      <c r="F203" s="135">
        <f t="shared" si="135"/>
        <v>1299</v>
      </c>
      <c r="G203" s="135">
        <f t="shared" si="122"/>
        <v>510</v>
      </c>
      <c r="H203" s="105">
        <v>425</v>
      </c>
      <c r="I203" s="105">
        <v>35</v>
      </c>
      <c r="J203" s="105">
        <v>50</v>
      </c>
      <c r="K203" s="105">
        <v>10</v>
      </c>
      <c r="L203" s="105">
        <v>2.2999999999999998</v>
      </c>
      <c r="M203" s="105">
        <v>203</v>
      </c>
      <c r="N203" s="105">
        <v>21</v>
      </c>
      <c r="O203" s="105">
        <v>205</v>
      </c>
      <c r="P203" s="105">
        <v>132</v>
      </c>
      <c r="Q203" s="105">
        <v>0</v>
      </c>
      <c r="R203" s="105">
        <v>150</v>
      </c>
      <c r="S203" s="105">
        <v>1385</v>
      </c>
      <c r="T203" s="105"/>
      <c r="U203" s="105">
        <v>200</v>
      </c>
      <c r="V203" s="105">
        <v>180</v>
      </c>
      <c r="W203" s="105">
        <v>15</v>
      </c>
      <c r="X203" s="105">
        <v>0</v>
      </c>
      <c r="Y203" s="105">
        <v>0</v>
      </c>
      <c r="Z203" s="105">
        <v>149</v>
      </c>
      <c r="AA203" s="105">
        <v>384</v>
      </c>
      <c r="AB203" s="105">
        <v>120</v>
      </c>
      <c r="AC203" s="102">
        <v>0</v>
      </c>
      <c r="AD203" s="102">
        <v>17</v>
      </c>
      <c r="AE203" s="102">
        <v>0</v>
      </c>
      <c r="AF203" s="102">
        <v>18</v>
      </c>
      <c r="AG203" s="102">
        <v>3</v>
      </c>
      <c r="AH203" s="101"/>
      <c r="AI203" s="135">
        <f t="shared" si="123"/>
        <v>1460</v>
      </c>
      <c r="AJ203" s="135">
        <f t="shared" si="140"/>
        <v>533</v>
      </c>
      <c r="AK203" s="135">
        <f t="shared" si="141"/>
        <v>224</v>
      </c>
      <c r="AL203" s="135">
        <f t="shared" si="142"/>
        <v>50</v>
      </c>
      <c r="AM203" s="100">
        <v>0</v>
      </c>
      <c r="AN203" s="100">
        <v>143</v>
      </c>
      <c r="AO203" s="100">
        <v>0</v>
      </c>
      <c r="AP203" s="106">
        <v>0</v>
      </c>
      <c r="AQ203" s="106">
        <v>30</v>
      </c>
      <c r="AR203" s="106">
        <v>0</v>
      </c>
      <c r="AS203" s="106">
        <v>0</v>
      </c>
      <c r="AT203" s="106">
        <v>51</v>
      </c>
      <c r="AU203" s="106">
        <v>50</v>
      </c>
      <c r="AV203" s="106">
        <v>0</v>
      </c>
      <c r="AW203" s="106">
        <v>10</v>
      </c>
      <c r="AX203" s="106">
        <v>3</v>
      </c>
      <c r="AY203" s="106">
        <v>0</v>
      </c>
      <c r="AZ203" s="106">
        <v>2.2999999999999998</v>
      </c>
      <c r="BA203" s="106">
        <v>0</v>
      </c>
      <c r="BB203" s="106">
        <v>79</v>
      </c>
      <c r="BC203" s="106">
        <v>2</v>
      </c>
      <c r="BD203" s="106">
        <v>0</v>
      </c>
      <c r="BE203" s="106">
        <v>12</v>
      </c>
      <c r="BF203" s="106">
        <v>0</v>
      </c>
      <c r="BG203" s="135">
        <f t="shared" si="143"/>
        <v>132</v>
      </c>
      <c r="BH203" s="135">
        <f t="shared" ref="BH203:BH227" si="144">SUM(BK203,BN203)</f>
        <v>132</v>
      </c>
      <c r="BI203" s="106">
        <v>0</v>
      </c>
      <c r="BJ203" s="106">
        <v>132</v>
      </c>
      <c r="BK203" s="106">
        <v>132</v>
      </c>
      <c r="BL203" s="106">
        <v>0</v>
      </c>
      <c r="BM203" s="106">
        <v>0</v>
      </c>
      <c r="BN203" s="106">
        <v>0</v>
      </c>
      <c r="BO203" s="106">
        <v>0</v>
      </c>
      <c r="BP203" s="106">
        <v>132</v>
      </c>
      <c r="BQ203" s="106">
        <v>132</v>
      </c>
      <c r="BR203" s="106">
        <v>0</v>
      </c>
      <c r="BS203" s="106">
        <v>203</v>
      </c>
      <c r="BT203" s="106">
        <v>0</v>
      </c>
      <c r="BU203" s="106">
        <v>0</v>
      </c>
      <c r="BV203" s="106">
        <v>5629.6</v>
      </c>
      <c r="BW203" s="106">
        <v>0</v>
      </c>
      <c r="BX203" s="106">
        <v>892</v>
      </c>
      <c r="BY203" s="106">
        <v>214</v>
      </c>
      <c r="BZ203" s="106">
        <v>0</v>
      </c>
      <c r="CA203" s="106">
        <v>214</v>
      </c>
      <c r="CB203" s="106">
        <v>0</v>
      </c>
      <c r="CC203" s="106">
        <v>15</v>
      </c>
      <c r="CD203" s="131">
        <v>0</v>
      </c>
      <c r="CE203" s="131">
        <v>0</v>
      </c>
      <c r="CF203" s="131">
        <v>0</v>
      </c>
      <c r="CG203" s="132">
        <v>4.0672E-2</v>
      </c>
      <c r="CH203" s="131">
        <v>52</v>
      </c>
    </row>
    <row r="204" spans="1:86" s="90" customFormat="1" ht="74.25" customHeight="1" x14ac:dyDescent="0.5">
      <c r="A204" s="112">
        <v>2</v>
      </c>
      <c r="B204" s="98" t="s">
        <v>307</v>
      </c>
      <c r="C204" s="114">
        <f t="shared" si="134"/>
        <v>42</v>
      </c>
      <c r="D204" s="105">
        <v>28700</v>
      </c>
      <c r="E204" s="105">
        <v>4873</v>
      </c>
      <c r="F204" s="135">
        <f t="shared" si="135"/>
        <v>1109</v>
      </c>
      <c r="G204" s="135">
        <f t="shared" si="122"/>
        <v>401</v>
      </c>
      <c r="H204" s="105">
        <v>367</v>
      </c>
      <c r="I204" s="105">
        <v>11</v>
      </c>
      <c r="J204" s="105">
        <v>23</v>
      </c>
      <c r="K204" s="105">
        <v>0</v>
      </c>
      <c r="L204" s="105">
        <v>0</v>
      </c>
      <c r="M204" s="105">
        <v>289</v>
      </c>
      <c r="N204" s="105">
        <v>28</v>
      </c>
      <c r="O204" s="105">
        <v>201</v>
      </c>
      <c r="P204" s="105">
        <v>85</v>
      </c>
      <c r="Q204" s="105">
        <v>0</v>
      </c>
      <c r="R204" s="105">
        <v>105</v>
      </c>
      <c r="S204" s="105">
        <v>3500</v>
      </c>
      <c r="T204" s="105"/>
      <c r="U204" s="105">
        <v>85</v>
      </c>
      <c r="V204" s="105">
        <v>21.25</v>
      </c>
      <c r="W204" s="105">
        <v>7</v>
      </c>
      <c r="X204" s="105">
        <v>0</v>
      </c>
      <c r="Y204" s="105">
        <v>0</v>
      </c>
      <c r="Z204" s="105">
        <v>151</v>
      </c>
      <c r="AA204" s="105">
        <v>383</v>
      </c>
      <c r="AB204" s="105">
        <v>115</v>
      </c>
      <c r="AC204" s="102">
        <v>0</v>
      </c>
      <c r="AD204" s="102">
        <v>17</v>
      </c>
      <c r="AE204" s="102">
        <v>0</v>
      </c>
      <c r="AF204" s="102">
        <v>23</v>
      </c>
      <c r="AG204" s="102">
        <v>2</v>
      </c>
      <c r="AH204" s="101"/>
      <c r="AI204" s="135">
        <f t="shared" si="123"/>
        <v>1420</v>
      </c>
      <c r="AJ204" s="135">
        <f t="shared" si="140"/>
        <v>427</v>
      </c>
      <c r="AK204" s="135">
        <f t="shared" si="141"/>
        <v>140</v>
      </c>
      <c r="AL204" s="135">
        <f t="shared" si="142"/>
        <v>23</v>
      </c>
      <c r="AM204" s="100">
        <v>0</v>
      </c>
      <c r="AN204" s="100">
        <v>77</v>
      </c>
      <c r="AO204" s="100">
        <v>0</v>
      </c>
      <c r="AP204" s="106">
        <v>0</v>
      </c>
      <c r="AQ204" s="106">
        <v>27</v>
      </c>
      <c r="AR204" s="106">
        <v>0</v>
      </c>
      <c r="AS204" s="106">
        <v>0</v>
      </c>
      <c r="AT204" s="106">
        <v>36</v>
      </c>
      <c r="AU204" s="106">
        <v>23</v>
      </c>
      <c r="AV204" s="106">
        <v>0</v>
      </c>
      <c r="AW204" s="106">
        <v>6</v>
      </c>
      <c r="AX204" s="106">
        <v>6</v>
      </c>
      <c r="AY204" s="106">
        <v>0</v>
      </c>
      <c r="AZ204" s="106">
        <v>23.1</v>
      </c>
      <c r="BA204" s="106">
        <v>0</v>
      </c>
      <c r="BB204" s="106">
        <v>101</v>
      </c>
      <c r="BC204" s="106">
        <v>2</v>
      </c>
      <c r="BD204" s="106">
        <v>0</v>
      </c>
      <c r="BE204" s="106">
        <v>11</v>
      </c>
      <c r="BF204" s="106">
        <v>0</v>
      </c>
      <c r="BG204" s="135">
        <f t="shared" si="143"/>
        <v>85</v>
      </c>
      <c r="BH204" s="135">
        <f t="shared" si="144"/>
        <v>85</v>
      </c>
      <c r="BI204" s="106">
        <v>0</v>
      </c>
      <c r="BJ204" s="106">
        <v>85</v>
      </c>
      <c r="BK204" s="106">
        <v>85</v>
      </c>
      <c r="BL204" s="106">
        <v>0</v>
      </c>
      <c r="BM204" s="106">
        <v>0</v>
      </c>
      <c r="BN204" s="106">
        <v>0</v>
      </c>
      <c r="BO204" s="106">
        <v>0</v>
      </c>
      <c r="BP204" s="106">
        <v>85</v>
      </c>
      <c r="BQ204" s="106">
        <v>85</v>
      </c>
      <c r="BR204" s="106">
        <v>0</v>
      </c>
      <c r="BS204" s="106">
        <v>186</v>
      </c>
      <c r="BT204" s="106">
        <v>0</v>
      </c>
      <c r="BU204" s="106">
        <v>0</v>
      </c>
      <c r="BV204" s="106">
        <v>4756.3</v>
      </c>
      <c r="BW204" s="106">
        <v>0</v>
      </c>
      <c r="BX204" s="106">
        <v>946</v>
      </c>
      <c r="BY204" s="106">
        <v>226</v>
      </c>
      <c r="BZ204" s="106">
        <v>0</v>
      </c>
      <c r="CA204" s="106">
        <v>226</v>
      </c>
      <c r="CB204" s="106">
        <v>0</v>
      </c>
      <c r="CC204" s="106">
        <v>7</v>
      </c>
      <c r="CD204" s="131">
        <v>0</v>
      </c>
      <c r="CE204" s="131">
        <v>0</v>
      </c>
      <c r="CF204" s="131">
        <v>0</v>
      </c>
      <c r="CG204" s="132">
        <v>4.0016000000000003E-2</v>
      </c>
      <c r="CH204" s="131">
        <v>51</v>
      </c>
    </row>
    <row r="205" spans="1:86" s="90" customFormat="1" ht="74.25" customHeight="1" x14ac:dyDescent="0.5">
      <c r="A205" s="112">
        <v>3</v>
      </c>
      <c r="B205" s="108" t="s">
        <v>308</v>
      </c>
      <c r="C205" s="114">
        <f t="shared" si="134"/>
        <v>53</v>
      </c>
      <c r="D205" s="105">
        <v>34366</v>
      </c>
      <c r="E205" s="105">
        <v>3787</v>
      </c>
      <c r="F205" s="135">
        <f t="shared" si="135"/>
        <v>1435</v>
      </c>
      <c r="G205" s="135">
        <f t="shared" si="122"/>
        <v>342</v>
      </c>
      <c r="H205" s="105">
        <v>248</v>
      </c>
      <c r="I205" s="105">
        <v>13</v>
      </c>
      <c r="J205" s="105">
        <v>81</v>
      </c>
      <c r="K205" s="105">
        <v>14</v>
      </c>
      <c r="L205" s="105">
        <v>14.94</v>
      </c>
      <c r="M205" s="105">
        <v>226</v>
      </c>
      <c r="N205" s="105">
        <v>27</v>
      </c>
      <c r="O205" s="105">
        <v>190</v>
      </c>
      <c r="P205" s="105">
        <v>136</v>
      </c>
      <c r="Q205" s="105">
        <v>0</v>
      </c>
      <c r="R205" s="105">
        <v>124</v>
      </c>
      <c r="S205" s="105">
        <v>6228</v>
      </c>
      <c r="T205" s="105"/>
      <c r="U205" s="105">
        <v>512</v>
      </c>
      <c r="V205" s="105">
        <v>150</v>
      </c>
      <c r="W205" s="105">
        <v>0</v>
      </c>
      <c r="X205" s="105">
        <v>0</v>
      </c>
      <c r="Y205" s="105">
        <v>0</v>
      </c>
      <c r="Z205" s="105">
        <v>148</v>
      </c>
      <c r="AA205" s="105">
        <v>386</v>
      </c>
      <c r="AB205" s="105">
        <v>118</v>
      </c>
      <c r="AC205" s="102">
        <v>0</v>
      </c>
      <c r="AD205" s="102">
        <v>23</v>
      </c>
      <c r="AE205" s="102">
        <v>0</v>
      </c>
      <c r="AF205" s="102">
        <v>25</v>
      </c>
      <c r="AG205" s="102">
        <v>5</v>
      </c>
      <c r="AH205" s="101"/>
      <c r="AI205" s="135">
        <f t="shared" si="123"/>
        <v>1346</v>
      </c>
      <c r="AJ205" s="135">
        <f t="shared" si="140"/>
        <v>590</v>
      </c>
      <c r="AK205" s="135">
        <f t="shared" si="141"/>
        <v>172</v>
      </c>
      <c r="AL205" s="135">
        <f t="shared" si="142"/>
        <v>81</v>
      </c>
      <c r="AM205" s="100">
        <v>2</v>
      </c>
      <c r="AN205" s="100">
        <v>61</v>
      </c>
      <c r="AO205" s="100">
        <v>0</v>
      </c>
      <c r="AP205" s="106">
        <v>0</v>
      </c>
      <c r="AQ205" s="106">
        <v>25</v>
      </c>
      <c r="AR205" s="106">
        <v>0</v>
      </c>
      <c r="AS205" s="106">
        <v>0</v>
      </c>
      <c r="AT205" s="106">
        <v>86</v>
      </c>
      <c r="AU205" s="106">
        <v>81</v>
      </c>
      <c r="AV205" s="106">
        <v>0</v>
      </c>
      <c r="AW205" s="106">
        <v>14</v>
      </c>
      <c r="AX205" s="106">
        <v>0</v>
      </c>
      <c r="AY205" s="106">
        <v>0</v>
      </c>
      <c r="AZ205" s="106">
        <v>14.94</v>
      </c>
      <c r="BA205" s="106">
        <v>0</v>
      </c>
      <c r="BB205" s="106">
        <v>24</v>
      </c>
      <c r="BC205" s="106">
        <v>15</v>
      </c>
      <c r="BD205" s="106">
        <v>0</v>
      </c>
      <c r="BE205" s="106">
        <v>10</v>
      </c>
      <c r="BF205" s="106">
        <v>0</v>
      </c>
      <c r="BG205" s="135">
        <f t="shared" si="143"/>
        <v>151</v>
      </c>
      <c r="BH205" s="135">
        <f t="shared" si="144"/>
        <v>151</v>
      </c>
      <c r="BI205" s="106">
        <v>0</v>
      </c>
      <c r="BJ205" s="106">
        <v>151</v>
      </c>
      <c r="BK205" s="106">
        <v>151</v>
      </c>
      <c r="BL205" s="106">
        <v>0</v>
      </c>
      <c r="BM205" s="106">
        <v>0</v>
      </c>
      <c r="BN205" s="106">
        <v>0</v>
      </c>
      <c r="BO205" s="106">
        <v>0</v>
      </c>
      <c r="BP205" s="106">
        <v>136</v>
      </c>
      <c r="BQ205" s="106">
        <v>136</v>
      </c>
      <c r="BR205" s="106">
        <v>0</v>
      </c>
      <c r="BS205" s="106">
        <v>183</v>
      </c>
      <c r="BT205" s="106">
        <v>0</v>
      </c>
      <c r="BU205" s="106">
        <v>0</v>
      </c>
      <c r="BV205" s="106">
        <v>4570.1000000000004</v>
      </c>
      <c r="BW205" s="106">
        <v>0</v>
      </c>
      <c r="BX205" s="106">
        <v>828</v>
      </c>
      <c r="BY205" s="106">
        <v>207</v>
      </c>
      <c r="BZ205" s="106">
        <v>0</v>
      </c>
      <c r="CA205" s="106">
        <v>207</v>
      </c>
      <c r="CB205" s="106">
        <v>0</v>
      </c>
      <c r="CC205" s="106">
        <v>0</v>
      </c>
      <c r="CD205" s="131">
        <v>0</v>
      </c>
      <c r="CE205" s="131">
        <v>0</v>
      </c>
      <c r="CF205" s="131">
        <v>0</v>
      </c>
      <c r="CG205" s="132">
        <v>3.9359999999999999E-2</v>
      </c>
      <c r="CH205" s="131">
        <v>50</v>
      </c>
    </row>
    <row r="206" spans="1:86" s="90" customFormat="1" ht="74.25" customHeight="1" x14ac:dyDescent="0.5">
      <c r="A206" s="112">
        <v>4</v>
      </c>
      <c r="B206" s="108" t="s">
        <v>309</v>
      </c>
      <c r="C206" s="114">
        <f t="shared" si="134"/>
        <v>35</v>
      </c>
      <c r="D206" s="105">
        <v>42955</v>
      </c>
      <c r="E206" s="105">
        <v>10462</v>
      </c>
      <c r="F206" s="135">
        <f t="shared" si="135"/>
        <v>1469</v>
      </c>
      <c r="G206" s="135">
        <f t="shared" si="122"/>
        <v>404</v>
      </c>
      <c r="H206" s="105">
        <v>264</v>
      </c>
      <c r="I206" s="105">
        <v>34</v>
      </c>
      <c r="J206" s="105">
        <v>106</v>
      </c>
      <c r="K206" s="105">
        <v>0</v>
      </c>
      <c r="L206" s="105">
        <v>0</v>
      </c>
      <c r="M206" s="105">
        <v>325</v>
      </c>
      <c r="N206" s="105">
        <v>26</v>
      </c>
      <c r="O206" s="105">
        <v>195</v>
      </c>
      <c r="P206" s="105">
        <v>176</v>
      </c>
      <c r="Q206" s="105">
        <v>0</v>
      </c>
      <c r="R206" s="105">
        <v>210</v>
      </c>
      <c r="S206" s="105">
        <v>3000</v>
      </c>
      <c r="T206" s="105"/>
      <c r="U206" s="105">
        <v>309</v>
      </c>
      <c r="V206" s="105">
        <v>1828</v>
      </c>
      <c r="W206" s="105">
        <v>0</v>
      </c>
      <c r="X206" s="105">
        <v>0</v>
      </c>
      <c r="Y206" s="105">
        <v>0</v>
      </c>
      <c r="Z206" s="105">
        <v>150</v>
      </c>
      <c r="AA206" s="105">
        <v>360</v>
      </c>
      <c r="AB206" s="105">
        <v>114</v>
      </c>
      <c r="AC206" s="102">
        <v>0</v>
      </c>
      <c r="AD206" s="102">
        <v>16</v>
      </c>
      <c r="AE206" s="102">
        <v>0</v>
      </c>
      <c r="AF206" s="102">
        <v>12</v>
      </c>
      <c r="AG206" s="102">
        <v>7</v>
      </c>
      <c r="AH206" s="101"/>
      <c r="AI206" s="135">
        <f t="shared" si="123"/>
        <v>1576</v>
      </c>
      <c r="AJ206" s="135">
        <f t="shared" si="140"/>
        <v>658</v>
      </c>
      <c r="AK206" s="135">
        <f t="shared" si="141"/>
        <v>281</v>
      </c>
      <c r="AL206" s="135">
        <f t="shared" si="142"/>
        <v>106</v>
      </c>
      <c r="AM206" s="100">
        <v>0</v>
      </c>
      <c r="AN206" s="100">
        <v>131</v>
      </c>
      <c r="AO206" s="100">
        <v>0</v>
      </c>
      <c r="AP206" s="106">
        <v>0</v>
      </c>
      <c r="AQ206" s="106">
        <v>26</v>
      </c>
      <c r="AR206" s="106">
        <v>0</v>
      </c>
      <c r="AS206" s="106">
        <v>0</v>
      </c>
      <c r="AT206" s="106">
        <v>124</v>
      </c>
      <c r="AU206" s="106">
        <v>106</v>
      </c>
      <c r="AV206" s="106">
        <v>0</v>
      </c>
      <c r="AW206" s="106">
        <v>4</v>
      </c>
      <c r="AX206" s="106">
        <v>0</v>
      </c>
      <c r="AY206" s="106">
        <v>0</v>
      </c>
      <c r="AZ206" s="106">
        <v>8.3000000000000007</v>
      </c>
      <c r="BA206" s="106">
        <v>0</v>
      </c>
      <c r="BB206" s="106">
        <v>178</v>
      </c>
      <c r="BC206" s="106">
        <v>7</v>
      </c>
      <c r="BD206" s="106">
        <v>0</v>
      </c>
      <c r="BE206" s="106">
        <v>8</v>
      </c>
      <c r="BF206" s="106">
        <v>0</v>
      </c>
      <c r="BG206" s="135">
        <f t="shared" si="143"/>
        <v>197</v>
      </c>
      <c r="BH206" s="135">
        <f t="shared" si="144"/>
        <v>197</v>
      </c>
      <c r="BI206" s="106">
        <v>0</v>
      </c>
      <c r="BJ206" s="106">
        <v>197</v>
      </c>
      <c r="BK206" s="106">
        <v>197</v>
      </c>
      <c r="BL206" s="106">
        <v>0</v>
      </c>
      <c r="BM206" s="106">
        <v>0</v>
      </c>
      <c r="BN206" s="106">
        <v>0</v>
      </c>
      <c r="BO206" s="106">
        <v>0</v>
      </c>
      <c r="BP206" s="106">
        <v>176</v>
      </c>
      <c r="BQ206" s="106">
        <v>176</v>
      </c>
      <c r="BR206" s="106">
        <v>0</v>
      </c>
      <c r="BS206" s="106">
        <v>265</v>
      </c>
      <c r="BT206" s="106">
        <v>0</v>
      </c>
      <c r="BU206" s="106">
        <v>0</v>
      </c>
      <c r="BV206" s="106">
        <v>7132.3</v>
      </c>
      <c r="BW206" s="106">
        <v>0</v>
      </c>
      <c r="BX206" s="106">
        <v>748</v>
      </c>
      <c r="BY206" s="106">
        <v>172</v>
      </c>
      <c r="BZ206" s="106">
        <v>0</v>
      </c>
      <c r="CA206" s="106">
        <v>172</v>
      </c>
      <c r="CB206" s="106">
        <v>0</v>
      </c>
      <c r="CC206" s="106">
        <v>0</v>
      </c>
      <c r="CD206" s="131">
        <v>0</v>
      </c>
      <c r="CE206" s="131">
        <v>0</v>
      </c>
      <c r="CF206" s="131">
        <v>0</v>
      </c>
      <c r="CG206" s="132">
        <v>3.9688000000000001E-2</v>
      </c>
      <c r="CH206" s="131">
        <v>51</v>
      </c>
    </row>
    <row r="207" spans="1:86" s="91" customFormat="1" ht="74.25" customHeight="1" x14ac:dyDescent="0.5">
      <c r="A207" s="112">
        <v>5</v>
      </c>
      <c r="B207" s="108" t="s">
        <v>310</v>
      </c>
      <c r="C207" s="114">
        <f t="shared" si="134"/>
        <v>46</v>
      </c>
      <c r="D207" s="105">
        <v>30820</v>
      </c>
      <c r="E207" s="105">
        <v>4547</v>
      </c>
      <c r="F207" s="135">
        <f t="shared" si="135"/>
        <v>1107</v>
      </c>
      <c r="G207" s="135">
        <f t="shared" si="122"/>
        <v>343</v>
      </c>
      <c r="H207" s="105">
        <v>285</v>
      </c>
      <c r="I207" s="105">
        <v>8</v>
      </c>
      <c r="J207" s="105">
        <v>50</v>
      </c>
      <c r="K207" s="105">
        <v>0</v>
      </c>
      <c r="L207" s="105">
        <v>0</v>
      </c>
      <c r="M207" s="105">
        <v>251</v>
      </c>
      <c r="N207" s="105">
        <v>31</v>
      </c>
      <c r="O207" s="105">
        <v>212</v>
      </c>
      <c r="P207" s="105">
        <v>223</v>
      </c>
      <c r="Q207" s="105">
        <v>0</v>
      </c>
      <c r="R207" s="105">
        <v>30</v>
      </c>
      <c r="S207" s="105">
        <v>850</v>
      </c>
      <c r="T207" s="105"/>
      <c r="U207" s="105">
        <v>240</v>
      </c>
      <c r="V207" s="105">
        <v>120</v>
      </c>
      <c r="W207" s="105">
        <v>5</v>
      </c>
      <c r="X207" s="105">
        <v>0</v>
      </c>
      <c r="Y207" s="105">
        <v>0</v>
      </c>
      <c r="Z207" s="105">
        <v>149</v>
      </c>
      <c r="AA207" s="105">
        <v>350</v>
      </c>
      <c r="AB207" s="105">
        <v>109</v>
      </c>
      <c r="AC207" s="102">
        <v>0</v>
      </c>
      <c r="AD207" s="102">
        <v>21</v>
      </c>
      <c r="AE207" s="102">
        <v>0</v>
      </c>
      <c r="AF207" s="102">
        <v>17</v>
      </c>
      <c r="AG207" s="102">
        <v>8</v>
      </c>
      <c r="AH207" s="101"/>
      <c r="AI207" s="135">
        <f t="shared" si="123"/>
        <v>1479</v>
      </c>
      <c r="AJ207" s="135">
        <f t="shared" si="140"/>
        <v>736</v>
      </c>
      <c r="AK207" s="135">
        <f t="shared" si="141"/>
        <v>162</v>
      </c>
      <c r="AL207" s="135">
        <f t="shared" si="142"/>
        <v>50</v>
      </c>
      <c r="AM207" s="100">
        <v>0</v>
      </c>
      <c r="AN207" s="100">
        <v>88</v>
      </c>
      <c r="AO207" s="100">
        <v>0</v>
      </c>
      <c r="AP207" s="106">
        <v>0</v>
      </c>
      <c r="AQ207" s="106">
        <v>24</v>
      </c>
      <c r="AR207" s="106">
        <v>0</v>
      </c>
      <c r="AS207" s="106">
        <v>0</v>
      </c>
      <c r="AT207" s="106">
        <v>50</v>
      </c>
      <c r="AU207" s="106">
        <v>50</v>
      </c>
      <c r="AV207" s="106">
        <v>0</v>
      </c>
      <c r="AW207" s="106">
        <v>8</v>
      </c>
      <c r="AX207" s="106">
        <v>8</v>
      </c>
      <c r="AY207" s="106">
        <v>0</v>
      </c>
      <c r="AZ207" s="106">
        <v>53.9</v>
      </c>
      <c r="BA207" s="106">
        <v>0</v>
      </c>
      <c r="BB207" s="106">
        <v>42</v>
      </c>
      <c r="BC207" s="106">
        <v>0</v>
      </c>
      <c r="BD207" s="106">
        <v>0</v>
      </c>
      <c r="BE207" s="106">
        <v>8</v>
      </c>
      <c r="BF207" s="106">
        <v>0</v>
      </c>
      <c r="BG207" s="135">
        <f t="shared" si="143"/>
        <v>249</v>
      </c>
      <c r="BH207" s="135">
        <f t="shared" si="144"/>
        <v>249</v>
      </c>
      <c r="BI207" s="106">
        <v>0</v>
      </c>
      <c r="BJ207" s="106">
        <v>249</v>
      </c>
      <c r="BK207" s="106">
        <v>249</v>
      </c>
      <c r="BL207" s="106">
        <v>0</v>
      </c>
      <c r="BM207" s="106">
        <v>0</v>
      </c>
      <c r="BN207" s="106">
        <v>0</v>
      </c>
      <c r="BO207" s="106">
        <v>0</v>
      </c>
      <c r="BP207" s="106">
        <v>223</v>
      </c>
      <c r="BQ207" s="106">
        <v>223</v>
      </c>
      <c r="BR207" s="106">
        <v>0</v>
      </c>
      <c r="BS207" s="106">
        <v>125</v>
      </c>
      <c r="BT207" s="106">
        <v>0</v>
      </c>
      <c r="BU207" s="106">
        <v>0</v>
      </c>
      <c r="BV207" s="106">
        <v>3578.7</v>
      </c>
      <c r="BW207" s="106">
        <v>0</v>
      </c>
      <c r="BX207" s="106">
        <v>824</v>
      </c>
      <c r="BY207" s="106">
        <v>206</v>
      </c>
      <c r="BZ207" s="106">
        <v>0</v>
      </c>
      <c r="CA207" s="106">
        <v>206</v>
      </c>
      <c r="CB207" s="106">
        <v>0</v>
      </c>
      <c r="CC207" s="106">
        <v>5</v>
      </c>
      <c r="CD207" s="131">
        <v>0</v>
      </c>
      <c r="CE207" s="131">
        <v>0</v>
      </c>
      <c r="CF207" s="131">
        <v>0</v>
      </c>
      <c r="CG207" s="132">
        <v>3.6735999999999998E-2</v>
      </c>
      <c r="CH207" s="131">
        <v>47</v>
      </c>
    </row>
    <row r="208" spans="1:86" s="91" customFormat="1" ht="74.25" customHeight="1" x14ac:dyDescent="0.5">
      <c r="A208" s="112">
        <v>6</v>
      </c>
      <c r="B208" s="98" t="s">
        <v>311</v>
      </c>
      <c r="C208" s="114">
        <f t="shared" si="134"/>
        <v>33</v>
      </c>
      <c r="D208" s="105">
        <v>36736</v>
      </c>
      <c r="E208" s="105">
        <v>7883</v>
      </c>
      <c r="F208" s="135">
        <f t="shared" si="135"/>
        <v>1552</v>
      </c>
      <c r="G208" s="135">
        <f t="shared" si="122"/>
        <v>550</v>
      </c>
      <c r="H208" s="105">
        <v>459</v>
      </c>
      <c r="I208" s="105">
        <v>41</v>
      </c>
      <c r="J208" s="105">
        <v>50</v>
      </c>
      <c r="K208" s="105">
        <v>5</v>
      </c>
      <c r="L208" s="105">
        <v>30</v>
      </c>
      <c r="M208" s="105">
        <v>415</v>
      </c>
      <c r="N208" s="105">
        <v>33</v>
      </c>
      <c r="O208" s="105">
        <v>199</v>
      </c>
      <c r="P208" s="105">
        <v>147</v>
      </c>
      <c r="Q208" s="105">
        <v>0</v>
      </c>
      <c r="R208" s="105">
        <v>200</v>
      </c>
      <c r="S208" s="105">
        <v>6400</v>
      </c>
      <c r="T208" s="105"/>
      <c r="U208" s="105">
        <v>150</v>
      </c>
      <c r="V208" s="105">
        <v>27.5</v>
      </c>
      <c r="W208" s="105">
        <v>0</v>
      </c>
      <c r="X208" s="105">
        <v>0</v>
      </c>
      <c r="Y208" s="105">
        <v>0</v>
      </c>
      <c r="Z208" s="105">
        <v>149</v>
      </c>
      <c r="AA208" s="105">
        <v>349</v>
      </c>
      <c r="AB208" s="105">
        <v>107</v>
      </c>
      <c r="AC208" s="102">
        <v>0</v>
      </c>
      <c r="AD208" s="102">
        <v>21</v>
      </c>
      <c r="AE208" s="102">
        <v>0</v>
      </c>
      <c r="AF208" s="102">
        <v>8</v>
      </c>
      <c r="AG208" s="102">
        <v>4</v>
      </c>
      <c r="AH208" s="101"/>
      <c r="AI208" s="135">
        <f t="shared" si="123"/>
        <v>1612</v>
      </c>
      <c r="AJ208" s="135">
        <f t="shared" si="140"/>
        <v>682</v>
      </c>
      <c r="AK208" s="135">
        <f t="shared" si="141"/>
        <v>204</v>
      </c>
      <c r="AL208" s="135">
        <f t="shared" si="142"/>
        <v>50</v>
      </c>
      <c r="AM208" s="100">
        <v>0</v>
      </c>
      <c r="AN208" s="100">
        <v>108</v>
      </c>
      <c r="AO208" s="100">
        <v>0</v>
      </c>
      <c r="AP208" s="106">
        <v>0</v>
      </c>
      <c r="AQ208" s="106">
        <v>29</v>
      </c>
      <c r="AR208" s="106">
        <v>0</v>
      </c>
      <c r="AS208" s="106">
        <v>0</v>
      </c>
      <c r="AT208" s="106">
        <v>67</v>
      </c>
      <c r="AU208" s="106">
        <v>50</v>
      </c>
      <c r="AV208" s="106">
        <v>0</v>
      </c>
      <c r="AW208" s="106">
        <v>5</v>
      </c>
      <c r="AX208" s="106">
        <v>5</v>
      </c>
      <c r="AY208" s="106">
        <v>0</v>
      </c>
      <c r="AZ208" s="106">
        <v>30</v>
      </c>
      <c r="BA208" s="106">
        <v>0</v>
      </c>
      <c r="BB208" s="106">
        <v>289</v>
      </c>
      <c r="BC208" s="106">
        <v>112</v>
      </c>
      <c r="BD208" s="106">
        <v>0</v>
      </c>
      <c r="BE208" s="106">
        <v>15</v>
      </c>
      <c r="BF208" s="106">
        <v>0</v>
      </c>
      <c r="BG208" s="135">
        <f t="shared" si="143"/>
        <v>177</v>
      </c>
      <c r="BH208" s="135">
        <f t="shared" si="144"/>
        <v>177</v>
      </c>
      <c r="BI208" s="106">
        <v>0</v>
      </c>
      <c r="BJ208" s="106">
        <v>177</v>
      </c>
      <c r="BK208" s="106">
        <v>177</v>
      </c>
      <c r="BL208" s="106">
        <v>0</v>
      </c>
      <c r="BM208" s="106">
        <v>0</v>
      </c>
      <c r="BN208" s="106">
        <v>0</v>
      </c>
      <c r="BO208" s="106">
        <v>0</v>
      </c>
      <c r="BP208" s="106">
        <v>147</v>
      </c>
      <c r="BQ208" s="106">
        <v>147</v>
      </c>
      <c r="BR208" s="106">
        <v>0</v>
      </c>
      <c r="BS208" s="106">
        <v>213</v>
      </c>
      <c r="BT208" s="106">
        <v>0</v>
      </c>
      <c r="BU208" s="106">
        <v>0</v>
      </c>
      <c r="BV208" s="106">
        <v>6058.3</v>
      </c>
      <c r="BW208" s="106">
        <v>0</v>
      </c>
      <c r="BX208" s="106">
        <v>766</v>
      </c>
      <c r="BY208" s="106">
        <v>191</v>
      </c>
      <c r="BZ208" s="106">
        <v>0</v>
      </c>
      <c r="CA208" s="106">
        <v>191</v>
      </c>
      <c r="CB208" s="106">
        <v>0</v>
      </c>
      <c r="CC208" s="106">
        <v>0</v>
      </c>
      <c r="CD208" s="131">
        <v>0</v>
      </c>
      <c r="CE208" s="131">
        <v>0</v>
      </c>
      <c r="CF208" s="131">
        <v>0</v>
      </c>
      <c r="CG208" s="132">
        <v>3.8047999999999998E-2</v>
      </c>
      <c r="CH208" s="131">
        <v>49</v>
      </c>
    </row>
    <row r="209" spans="1:86" s="91" customFormat="1" ht="74.25" customHeight="1" x14ac:dyDescent="0.5">
      <c r="A209" s="112">
        <v>7</v>
      </c>
      <c r="B209" s="108" t="s">
        <v>312</v>
      </c>
      <c r="C209" s="114">
        <f t="shared" si="134"/>
        <v>42</v>
      </c>
      <c r="D209" s="105">
        <v>11803</v>
      </c>
      <c r="E209" s="105">
        <v>4052</v>
      </c>
      <c r="F209" s="135">
        <f t="shared" si="135"/>
        <v>976</v>
      </c>
      <c r="G209" s="135">
        <f t="shared" si="122"/>
        <v>253</v>
      </c>
      <c r="H209" s="105">
        <v>212</v>
      </c>
      <c r="I209" s="105">
        <v>7</v>
      </c>
      <c r="J209" s="105">
        <v>34</v>
      </c>
      <c r="K209" s="105">
        <v>0</v>
      </c>
      <c r="L209" s="105">
        <v>0</v>
      </c>
      <c r="M209" s="105">
        <v>111</v>
      </c>
      <c r="N209" s="105">
        <v>24</v>
      </c>
      <c r="O209" s="105">
        <v>203</v>
      </c>
      <c r="P209" s="105">
        <v>71</v>
      </c>
      <c r="Q209" s="105">
        <v>0</v>
      </c>
      <c r="R209" s="105">
        <v>185</v>
      </c>
      <c r="S209" s="105">
        <v>1568</v>
      </c>
      <c r="T209" s="105"/>
      <c r="U209" s="105">
        <v>200</v>
      </c>
      <c r="V209" s="105">
        <v>100</v>
      </c>
      <c r="W209" s="105">
        <v>0</v>
      </c>
      <c r="X209" s="105">
        <v>0</v>
      </c>
      <c r="Y209" s="105">
        <v>0</v>
      </c>
      <c r="Z209" s="105">
        <v>154</v>
      </c>
      <c r="AA209" s="105">
        <v>380</v>
      </c>
      <c r="AB209" s="105">
        <v>117</v>
      </c>
      <c r="AC209" s="102">
        <v>0</v>
      </c>
      <c r="AD209" s="102">
        <v>24</v>
      </c>
      <c r="AE209" s="102">
        <v>0</v>
      </c>
      <c r="AF209" s="102">
        <v>17</v>
      </c>
      <c r="AG209" s="102">
        <v>1</v>
      </c>
      <c r="AH209" s="101"/>
      <c r="AI209" s="135">
        <f t="shared" si="123"/>
        <v>958</v>
      </c>
      <c r="AJ209" s="135">
        <f t="shared" si="140"/>
        <v>372</v>
      </c>
      <c r="AK209" s="135">
        <f t="shared" si="141"/>
        <v>143</v>
      </c>
      <c r="AL209" s="135">
        <f t="shared" si="142"/>
        <v>34</v>
      </c>
      <c r="AM209" s="100">
        <v>0</v>
      </c>
      <c r="AN209" s="100">
        <v>61</v>
      </c>
      <c r="AO209" s="100">
        <v>0</v>
      </c>
      <c r="AP209" s="106">
        <v>0</v>
      </c>
      <c r="AQ209" s="106">
        <v>28</v>
      </c>
      <c r="AR209" s="106">
        <v>0</v>
      </c>
      <c r="AS209" s="106">
        <v>0</v>
      </c>
      <c r="AT209" s="106">
        <v>54</v>
      </c>
      <c r="AU209" s="106">
        <v>34</v>
      </c>
      <c r="AV209" s="106">
        <v>0</v>
      </c>
      <c r="AW209" s="106">
        <v>6</v>
      </c>
      <c r="AX209" s="106">
        <v>6</v>
      </c>
      <c r="AY209" s="106">
        <v>0</v>
      </c>
      <c r="AZ209" s="106">
        <v>6</v>
      </c>
      <c r="BA209" s="106">
        <v>0</v>
      </c>
      <c r="BB209" s="106">
        <v>0</v>
      </c>
      <c r="BC209" s="106">
        <v>0</v>
      </c>
      <c r="BD209" s="106">
        <v>0</v>
      </c>
      <c r="BE209" s="106">
        <v>8</v>
      </c>
      <c r="BF209" s="106">
        <v>0</v>
      </c>
      <c r="BG209" s="135">
        <f t="shared" si="143"/>
        <v>71</v>
      </c>
      <c r="BH209" s="135">
        <f t="shared" si="144"/>
        <v>71</v>
      </c>
      <c r="BI209" s="106">
        <v>0</v>
      </c>
      <c r="BJ209" s="106">
        <v>71</v>
      </c>
      <c r="BK209" s="106">
        <v>71</v>
      </c>
      <c r="BL209" s="106">
        <v>0</v>
      </c>
      <c r="BM209" s="106">
        <v>0</v>
      </c>
      <c r="BN209" s="106">
        <v>0</v>
      </c>
      <c r="BO209" s="106">
        <v>0</v>
      </c>
      <c r="BP209" s="106">
        <v>71</v>
      </c>
      <c r="BQ209" s="106">
        <v>71</v>
      </c>
      <c r="BR209" s="106">
        <v>0</v>
      </c>
      <c r="BS209" s="106">
        <v>42</v>
      </c>
      <c r="BT209" s="106">
        <v>0</v>
      </c>
      <c r="BU209" s="106">
        <v>0</v>
      </c>
      <c r="BV209" s="106">
        <v>1029.3</v>
      </c>
      <c r="BW209" s="106">
        <v>0</v>
      </c>
      <c r="BX209" s="106">
        <v>760</v>
      </c>
      <c r="BY209" s="106">
        <v>190</v>
      </c>
      <c r="BZ209" s="106">
        <v>0</v>
      </c>
      <c r="CA209" s="106">
        <v>190</v>
      </c>
      <c r="CB209" s="106">
        <v>0</v>
      </c>
      <c r="CC209" s="106">
        <v>0</v>
      </c>
      <c r="CD209" s="131">
        <v>0</v>
      </c>
      <c r="CE209" s="131">
        <v>0</v>
      </c>
      <c r="CF209" s="131">
        <v>0</v>
      </c>
      <c r="CG209" s="132">
        <v>3.5096000000000002E-2</v>
      </c>
      <c r="CH209" s="131">
        <v>45</v>
      </c>
    </row>
    <row r="210" spans="1:86" s="91" customFormat="1" ht="74.25" customHeight="1" x14ac:dyDescent="0.5">
      <c r="A210" s="112">
        <v>8</v>
      </c>
      <c r="B210" s="109" t="s">
        <v>313</v>
      </c>
      <c r="C210" s="114">
        <f t="shared" si="134"/>
        <v>25</v>
      </c>
      <c r="D210" s="105">
        <v>39119</v>
      </c>
      <c r="E210" s="105">
        <v>5128</v>
      </c>
      <c r="F210" s="135">
        <f t="shared" si="135"/>
        <v>1427</v>
      </c>
      <c r="G210" s="135">
        <f t="shared" si="122"/>
        <v>271</v>
      </c>
      <c r="H210" s="105">
        <v>218</v>
      </c>
      <c r="I210" s="105">
        <v>18</v>
      </c>
      <c r="J210" s="105">
        <v>35</v>
      </c>
      <c r="K210" s="105">
        <v>0</v>
      </c>
      <c r="L210" s="105">
        <v>0</v>
      </c>
      <c r="M210" s="105">
        <v>231</v>
      </c>
      <c r="N210" s="105">
        <v>28</v>
      </c>
      <c r="O210" s="105">
        <v>208</v>
      </c>
      <c r="P210" s="105">
        <v>140</v>
      </c>
      <c r="Q210" s="105">
        <v>0</v>
      </c>
      <c r="R210" s="105">
        <v>162</v>
      </c>
      <c r="S210" s="105">
        <v>8100</v>
      </c>
      <c r="T210" s="105"/>
      <c r="U210" s="105">
        <v>527</v>
      </c>
      <c r="V210" s="105">
        <v>220</v>
      </c>
      <c r="W210" s="105">
        <v>5</v>
      </c>
      <c r="X210" s="105">
        <v>0</v>
      </c>
      <c r="Y210" s="105">
        <v>0</v>
      </c>
      <c r="Z210" s="105">
        <v>150</v>
      </c>
      <c r="AA210" s="105">
        <v>378</v>
      </c>
      <c r="AB210" s="105">
        <v>120</v>
      </c>
      <c r="AC210" s="99">
        <v>0</v>
      </c>
      <c r="AD210" s="99">
        <v>17</v>
      </c>
      <c r="AE210" s="102">
        <v>0</v>
      </c>
      <c r="AF210" s="102">
        <v>5</v>
      </c>
      <c r="AG210" s="102">
        <v>3</v>
      </c>
      <c r="AH210" s="101"/>
      <c r="AI210" s="135">
        <f t="shared" si="123"/>
        <v>1505</v>
      </c>
      <c r="AJ210" s="135">
        <f t="shared" si="140"/>
        <v>613</v>
      </c>
      <c r="AK210" s="135">
        <f t="shared" si="141"/>
        <v>183</v>
      </c>
      <c r="AL210" s="135">
        <f t="shared" si="142"/>
        <v>35</v>
      </c>
      <c r="AM210" s="100">
        <v>0</v>
      </c>
      <c r="AN210" s="100">
        <v>98</v>
      </c>
      <c r="AO210" s="100">
        <v>0</v>
      </c>
      <c r="AP210" s="106">
        <v>0</v>
      </c>
      <c r="AQ210" s="106">
        <v>30</v>
      </c>
      <c r="AR210" s="106">
        <v>0</v>
      </c>
      <c r="AS210" s="106">
        <v>0</v>
      </c>
      <c r="AT210" s="106">
        <v>55</v>
      </c>
      <c r="AU210" s="106">
        <v>35</v>
      </c>
      <c r="AV210" s="106">
        <v>0</v>
      </c>
      <c r="AW210" s="106">
        <v>22</v>
      </c>
      <c r="AX210" s="106">
        <v>22</v>
      </c>
      <c r="AY210" s="106">
        <v>0</v>
      </c>
      <c r="AZ210" s="106">
        <v>70</v>
      </c>
      <c r="BA210" s="106">
        <v>0</v>
      </c>
      <c r="BB210" s="106">
        <v>49</v>
      </c>
      <c r="BC210" s="106">
        <v>49</v>
      </c>
      <c r="BD210" s="106">
        <v>0</v>
      </c>
      <c r="BE210" s="106">
        <v>12</v>
      </c>
      <c r="BF210" s="106">
        <v>0</v>
      </c>
      <c r="BG210" s="135">
        <f t="shared" si="143"/>
        <v>167</v>
      </c>
      <c r="BH210" s="135">
        <f t="shared" si="144"/>
        <v>167</v>
      </c>
      <c r="BI210" s="106">
        <v>0</v>
      </c>
      <c r="BJ210" s="106">
        <v>167</v>
      </c>
      <c r="BK210" s="106">
        <v>167</v>
      </c>
      <c r="BL210" s="106">
        <v>0</v>
      </c>
      <c r="BM210" s="106">
        <v>0</v>
      </c>
      <c r="BN210" s="106">
        <v>0</v>
      </c>
      <c r="BO210" s="106">
        <v>0</v>
      </c>
      <c r="BP210" s="106">
        <v>140</v>
      </c>
      <c r="BQ210" s="106">
        <v>140</v>
      </c>
      <c r="BR210" s="106">
        <v>0</v>
      </c>
      <c r="BS210" s="106">
        <v>278</v>
      </c>
      <c r="BT210" s="106">
        <v>0</v>
      </c>
      <c r="BU210" s="106">
        <v>0</v>
      </c>
      <c r="BV210" s="106">
        <v>6674.2</v>
      </c>
      <c r="BW210" s="106">
        <v>0</v>
      </c>
      <c r="BX210" s="106">
        <v>837</v>
      </c>
      <c r="BY210" s="106">
        <v>200</v>
      </c>
      <c r="BZ210" s="106">
        <v>0</v>
      </c>
      <c r="CA210" s="106">
        <v>200</v>
      </c>
      <c r="CB210" s="106">
        <v>0</v>
      </c>
      <c r="CC210" s="106">
        <v>11</v>
      </c>
      <c r="CD210" s="131">
        <v>0</v>
      </c>
      <c r="CE210" s="131">
        <v>0</v>
      </c>
      <c r="CF210" s="131">
        <v>0</v>
      </c>
      <c r="CG210" s="132">
        <v>3.8703999999999995E-2</v>
      </c>
      <c r="CH210" s="131">
        <v>50</v>
      </c>
    </row>
    <row r="211" spans="1:86" s="91" customFormat="1" ht="74.25" customHeight="1" x14ac:dyDescent="0.5">
      <c r="A211" s="112">
        <v>9</v>
      </c>
      <c r="B211" s="98" t="s">
        <v>314</v>
      </c>
      <c r="C211" s="114">
        <f t="shared" si="134"/>
        <v>29</v>
      </c>
      <c r="D211" s="105">
        <v>39338</v>
      </c>
      <c r="E211" s="105">
        <v>4465</v>
      </c>
      <c r="F211" s="135">
        <f t="shared" si="135"/>
        <v>1504</v>
      </c>
      <c r="G211" s="135">
        <f t="shared" si="122"/>
        <v>434</v>
      </c>
      <c r="H211" s="105">
        <v>379</v>
      </c>
      <c r="I211" s="105">
        <v>10</v>
      </c>
      <c r="J211" s="105">
        <v>45</v>
      </c>
      <c r="K211" s="105">
        <v>14</v>
      </c>
      <c r="L211" s="105">
        <v>21.5</v>
      </c>
      <c r="M211" s="105">
        <v>189</v>
      </c>
      <c r="N211" s="105">
        <v>30</v>
      </c>
      <c r="O211" s="105">
        <v>206</v>
      </c>
      <c r="P211" s="105">
        <v>270</v>
      </c>
      <c r="Q211" s="105">
        <v>0</v>
      </c>
      <c r="R211" s="105">
        <v>31</v>
      </c>
      <c r="S211" s="105">
        <v>1000</v>
      </c>
      <c r="T211" s="105"/>
      <c r="U211" s="105">
        <v>600</v>
      </c>
      <c r="V211" s="105">
        <v>220</v>
      </c>
      <c r="W211" s="105">
        <v>0</v>
      </c>
      <c r="X211" s="105">
        <v>0</v>
      </c>
      <c r="Y211" s="105">
        <v>0</v>
      </c>
      <c r="Z211" s="105">
        <v>149</v>
      </c>
      <c r="AA211" s="105">
        <v>405</v>
      </c>
      <c r="AB211" s="105">
        <v>125</v>
      </c>
      <c r="AC211" s="102">
        <v>0</v>
      </c>
      <c r="AD211" s="102">
        <v>17</v>
      </c>
      <c r="AE211" s="102">
        <v>0</v>
      </c>
      <c r="AF211" s="102">
        <v>12</v>
      </c>
      <c r="AG211" s="102">
        <v>0</v>
      </c>
      <c r="AH211" s="101"/>
      <c r="AI211" s="135">
        <f t="shared" si="123"/>
        <v>1732</v>
      </c>
      <c r="AJ211" s="135">
        <f t="shared" si="140"/>
        <v>839</v>
      </c>
      <c r="AK211" s="135">
        <f t="shared" si="141"/>
        <v>196</v>
      </c>
      <c r="AL211" s="135">
        <f t="shared" si="142"/>
        <v>45</v>
      </c>
      <c r="AM211" s="100">
        <v>0</v>
      </c>
      <c r="AN211" s="100">
        <v>120</v>
      </c>
      <c r="AO211" s="100">
        <v>0</v>
      </c>
      <c r="AP211" s="106">
        <v>0</v>
      </c>
      <c r="AQ211" s="106">
        <v>30</v>
      </c>
      <c r="AR211" s="106">
        <v>0</v>
      </c>
      <c r="AS211" s="106">
        <v>0</v>
      </c>
      <c r="AT211" s="106">
        <v>46</v>
      </c>
      <c r="AU211" s="106">
        <v>45</v>
      </c>
      <c r="AV211" s="106">
        <v>0</v>
      </c>
      <c r="AW211" s="106">
        <v>14</v>
      </c>
      <c r="AX211" s="106">
        <v>4</v>
      </c>
      <c r="AY211" s="106">
        <v>0</v>
      </c>
      <c r="AZ211" s="106">
        <v>21.5</v>
      </c>
      <c r="BA211" s="106">
        <v>0</v>
      </c>
      <c r="BB211" s="106">
        <v>64</v>
      </c>
      <c r="BC211" s="106">
        <v>6</v>
      </c>
      <c r="BD211" s="106">
        <v>0</v>
      </c>
      <c r="BE211" s="106">
        <v>10</v>
      </c>
      <c r="BF211" s="106">
        <v>0</v>
      </c>
      <c r="BG211" s="135">
        <f t="shared" si="143"/>
        <v>320</v>
      </c>
      <c r="BH211" s="135">
        <f t="shared" si="144"/>
        <v>320</v>
      </c>
      <c r="BI211" s="106">
        <v>0</v>
      </c>
      <c r="BJ211" s="106">
        <v>320</v>
      </c>
      <c r="BK211" s="106">
        <v>320</v>
      </c>
      <c r="BL211" s="106">
        <v>0</v>
      </c>
      <c r="BM211" s="106">
        <v>0</v>
      </c>
      <c r="BN211" s="106">
        <v>0</v>
      </c>
      <c r="BO211" s="106">
        <v>0</v>
      </c>
      <c r="BP211" s="106">
        <v>270</v>
      </c>
      <c r="BQ211" s="106">
        <v>270</v>
      </c>
      <c r="BR211" s="106">
        <v>0</v>
      </c>
      <c r="BS211" s="106">
        <v>278</v>
      </c>
      <c r="BT211" s="106">
        <v>0</v>
      </c>
      <c r="BU211" s="106">
        <v>0</v>
      </c>
      <c r="BV211" s="106">
        <v>5823.4</v>
      </c>
      <c r="BW211" s="106">
        <v>0</v>
      </c>
      <c r="BX211" s="106">
        <v>776</v>
      </c>
      <c r="BY211" s="106">
        <v>194</v>
      </c>
      <c r="BZ211" s="106">
        <v>0</v>
      </c>
      <c r="CA211" s="106">
        <v>194</v>
      </c>
      <c r="CB211" s="106">
        <v>0</v>
      </c>
      <c r="CC211" s="106">
        <v>0</v>
      </c>
      <c r="CD211" s="131">
        <v>0</v>
      </c>
      <c r="CE211" s="131">
        <v>0</v>
      </c>
      <c r="CF211" s="131">
        <v>0</v>
      </c>
      <c r="CG211" s="132">
        <v>3.9031999999999997E-2</v>
      </c>
      <c r="CH211" s="131">
        <v>51</v>
      </c>
    </row>
    <row r="212" spans="1:86" s="91" customFormat="1" ht="74.25" customHeight="1" x14ac:dyDescent="0.5">
      <c r="A212" s="112">
        <v>10</v>
      </c>
      <c r="B212" s="109" t="s">
        <v>315</v>
      </c>
      <c r="C212" s="114">
        <f t="shared" si="134"/>
        <v>23</v>
      </c>
      <c r="D212" s="105">
        <v>23130</v>
      </c>
      <c r="E212" s="105">
        <v>3170</v>
      </c>
      <c r="F212" s="135">
        <f t="shared" si="135"/>
        <v>743</v>
      </c>
      <c r="G212" s="135">
        <f t="shared" si="122"/>
        <v>200</v>
      </c>
      <c r="H212" s="105">
        <v>168</v>
      </c>
      <c r="I212" s="105">
        <v>6</v>
      </c>
      <c r="J212" s="105">
        <v>26</v>
      </c>
      <c r="K212" s="105">
        <v>4</v>
      </c>
      <c r="L212" s="105">
        <v>4.0999999999999996</v>
      </c>
      <c r="M212" s="105">
        <v>211</v>
      </c>
      <c r="N212" s="105">
        <v>30</v>
      </c>
      <c r="O212" s="105">
        <v>203</v>
      </c>
      <c r="P212" s="105">
        <v>129</v>
      </c>
      <c r="Q212" s="105">
        <v>0</v>
      </c>
      <c r="R212" s="105">
        <v>95</v>
      </c>
      <c r="S212" s="105">
        <v>2000</v>
      </c>
      <c r="T212" s="105"/>
      <c r="U212" s="105">
        <v>0</v>
      </c>
      <c r="V212" s="105">
        <v>0</v>
      </c>
      <c r="W212" s="105">
        <v>0</v>
      </c>
      <c r="X212" s="105">
        <v>0</v>
      </c>
      <c r="Y212" s="105">
        <v>0</v>
      </c>
      <c r="Z212" s="105">
        <v>147</v>
      </c>
      <c r="AA212" s="105">
        <v>419</v>
      </c>
      <c r="AB212" s="105">
        <v>130</v>
      </c>
      <c r="AC212" s="102">
        <v>1</v>
      </c>
      <c r="AD212" s="102">
        <v>10</v>
      </c>
      <c r="AE212" s="102">
        <v>0</v>
      </c>
      <c r="AF212" s="102">
        <v>13</v>
      </c>
      <c r="AG212" s="102">
        <v>0</v>
      </c>
      <c r="AH212" s="101"/>
      <c r="AI212" s="135">
        <f t="shared" si="123"/>
        <v>1207</v>
      </c>
      <c r="AJ212" s="135">
        <f t="shared" si="140"/>
        <v>555</v>
      </c>
      <c r="AK212" s="135">
        <f t="shared" si="141"/>
        <v>191</v>
      </c>
      <c r="AL212" s="135">
        <f t="shared" si="142"/>
        <v>26</v>
      </c>
      <c r="AM212" s="100">
        <v>0</v>
      </c>
      <c r="AN212" s="100">
        <v>132</v>
      </c>
      <c r="AO212" s="100">
        <v>0</v>
      </c>
      <c r="AP212" s="106">
        <v>0</v>
      </c>
      <c r="AQ212" s="106">
        <v>27</v>
      </c>
      <c r="AR212" s="106">
        <v>0</v>
      </c>
      <c r="AS212" s="106">
        <v>0</v>
      </c>
      <c r="AT212" s="106">
        <v>32</v>
      </c>
      <c r="AU212" s="106">
        <v>26</v>
      </c>
      <c r="AV212" s="106">
        <v>0</v>
      </c>
      <c r="AW212" s="106">
        <v>4</v>
      </c>
      <c r="AX212" s="106">
        <v>4</v>
      </c>
      <c r="AY212" s="106">
        <v>0</v>
      </c>
      <c r="AZ212" s="106">
        <v>4.0999999999999996</v>
      </c>
      <c r="BA212" s="106">
        <v>0</v>
      </c>
      <c r="BB212" s="106">
        <v>39</v>
      </c>
      <c r="BC212" s="106">
        <v>57</v>
      </c>
      <c r="BD212" s="106">
        <v>0</v>
      </c>
      <c r="BE212" s="106">
        <v>11</v>
      </c>
      <c r="BF212" s="106">
        <v>0</v>
      </c>
      <c r="BG212" s="135">
        <f t="shared" si="143"/>
        <v>148</v>
      </c>
      <c r="BH212" s="135">
        <f t="shared" si="144"/>
        <v>148</v>
      </c>
      <c r="BI212" s="106">
        <v>0</v>
      </c>
      <c r="BJ212" s="106">
        <v>148</v>
      </c>
      <c r="BK212" s="106">
        <v>148</v>
      </c>
      <c r="BL212" s="106">
        <v>0</v>
      </c>
      <c r="BM212" s="106">
        <v>0</v>
      </c>
      <c r="BN212" s="106">
        <v>0</v>
      </c>
      <c r="BO212" s="106">
        <v>0</v>
      </c>
      <c r="BP212" s="106">
        <v>129</v>
      </c>
      <c r="BQ212" s="106">
        <v>129</v>
      </c>
      <c r="BR212" s="106">
        <v>0</v>
      </c>
      <c r="BS212" s="106">
        <v>112</v>
      </c>
      <c r="BT212" s="106">
        <v>0</v>
      </c>
      <c r="BU212" s="106">
        <v>0</v>
      </c>
      <c r="BV212" s="106">
        <v>2802.3</v>
      </c>
      <c r="BW212" s="106">
        <v>0</v>
      </c>
      <c r="BX212" s="106">
        <v>764</v>
      </c>
      <c r="BY212" s="106">
        <v>191</v>
      </c>
      <c r="BZ212" s="106">
        <v>0</v>
      </c>
      <c r="CA212" s="106">
        <v>191</v>
      </c>
      <c r="CB212" s="106">
        <v>0</v>
      </c>
      <c r="CC212" s="106">
        <v>0</v>
      </c>
      <c r="CD212" s="131">
        <v>0</v>
      </c>
      <c r="CE212" s="131">
        <v>0</v>
      </c>
      <c r="CF212" s="131">
        <v>0</v>
      </c>
      <c r="CG212" s="132">
        <v>3.4112000000000003E-2</v>
      </c>
      <c r="CH212" s="131">
        <v>45</v>
      </c>
    </row>
    <row r="213" spans="1:86" s="91" customFormat="1" ht="74.25" customHeight="1" x14ac:dyDescent="0.5">
      <c r="A213" s="112">
        <v>11</v>
      </c>
      <c r="B213" s="98" t="s">
        <v>316</v>
      </c>
      <c r="C213" s="114">
        <f t="shared" si="134"/>
        <v>53</v>
      </c>
      <c r="D213" s="105">
        <v>16668</v>
      </c>
      <c r="E213" s="105">
        <v>4046</v>
      </c>
      <c r="F213" s="135">
        <f t="shared" si="135"/>
        <v>1084</v>
      </c>
      <c r="G213" s="135">
        <f t="shared" si="122"/>
        <v>391</v>
      </c>
      <c r="H213" s="105">
        <v>316</v>
      </c>
      <c r="I213" s="105">
        <v>21</v>
      </c>
      <c r="J213" s="105">
        <v>54</v>
      </c>
      <c r="K213" s="105">
        <v>17</v>
      </c>
      <c r="L213" s="105">
        <v>61.1</v>
      </c>
      <c r="M213" s="105">
        <v>184</v>
      </c>
      <c r="N213" s="105">
        <v>26</v>
      </c>
      <c r="O213" s="105">
        <v>201</v>
      </c>
      <c r="P213" s="105">
        <v>189</v>
      </c>
      <c r="Q213" s="105">
        <v>0</v>
      </c>
      <c r="R213" s="105">
        <v>85</v>
      </c>
      <c r="S213" s="105">
        <v>3000</v>
      </c>
      <c r="T213" s="105"/>
      <c r="U213" s="105">
        <v>180</v>
      </c>
      <c r="V213" s="105">
        <v>87.2</v>
      </c>
      <c r="W213" s="105">
        <v>0</v>
      </c>
      <c r="X213" s="105">
        <v>0</v>
      </c>
      <c r="Y213" s="105">
        <v>0</v>
      </c>
      <c r="Z213" s="105">
        <v>139</v>
      </c>
      <c r="AA213" s="105">
        <v>421</v>
      </c>
      <c r="AB213" s="105">
        <v>129</v>
      </c>
      <c r="AC213" s="102">
        <v>0</v>
      </c>
      <c r="AD213" s="102">
        <v>31</v>
      </c>
      <c r="AE213" s="102">
        <v>0</v>
      </c>
      <c r="AF213" s="102">
        <v>19</v>
      </c>
      <c r="AG213" s="102">
        <v>3</v>
      </c>
      <c r="AH213" s="101"/>
      <c r="AI213" s="135">
        <f t="shared" si="123"/>
        <v>1591</v>
      </c>
      <c r="AJ213" s="135">
        <f t="shared" si="140"/>
        <v>683</v>
      </c>
      <c r="AK213" s="135">
        <f t="shared" si="141"/>
        <v>145</v>
      </c>
      <c r="AL213" s="135">
        <f t="shared" si="142"/>
        <v>54</v>
      </c>
      <c r="AM213" s="100">
        <v>0</v>
      </c>
      <c r="AN213" s="100">
        <v>59</v>
      </c>
      <c r="AO213" s="100">
        <v>0</v>
      </c>
      <c r="AP213" s="106">
        <v>0</v>
      </c>
      <c r="AQ213" s="106">
        <v>26</v>
      </c>
      <c r="AR213" s="106">
        <v>0</v>
      </c>
      <c r="AS213" s="106">
        <v>0</v>
      </c>
      <c r="AT213" s="106">
        <v>60</v>
      </c>
      <c r="AU213" s="106">
        <v>54</v>
      </c>
      <c r="AV213" s="106">
        <v>0</v>
      </c>
      <c r="AW213" s="106">
        <v>17</v>
      </c>
      <c r="AX213" s="106">
        <v>17</v>
      </c>
      <c r="AY213" s="106">
        <v>0</v>
      </c>
      <c r="AZ213" s="106">
        <v>61.2</v>
      </c>
      <c r="BA213" s="106">
        <v>0</v>
      </c>
      <c r="BB213" s="106">
        <v>95</v>
      </c>
      <c r="BC213" s="106">
        <v>0</v>
      </c>
      <c r="BD213" s="106">
        <v>0</v>
      </c>
      <c r="BE213" s="106">
        <v>10</v>
      </c>
      <c r="BF213" s="106">
        <v>0</v>
      </c>
      <c r="BG213" s="135">
        <f t="shared" si="143"/>
        <v>219</v>
      </c>
      <c r="BH213" s="135">
        <f t="shared" si="144"/>
        <v>219</v>
      </c>
      <c r="BI213" s="106">
        <v>0</v>
      </c>
      <c r="BJ213" s="106">
        <v>219</v>
      </c>
      <c r="BK213" s="106">
        <v>219</v>
      </c>
      <c r="BL213" s="106">
        <v>0</v>
      </c>
      <c r="BM213" s="106">
        <v>0</v>
      </c>
      <c r="BN213" s="106">
        <v>0</v>
      </c>
      <c r="BO213" s="106">
        <v>0</v>
      </c>
      <c r="BP213" s="106">
        <v>189</v>
      </c>
      <c r="BQ213" s="106">
        <v>189</v>
      </c>
      <c r="BR213" s="106">
        <v>0</v>
      </c>
      <c r="BS213" s="106">
        <v>245</v>
      </c>
      <c r="BT213" s="106">
        <v>0</v>
      </c>
      <c r="BU213" s="106">
        <v>0</v>
      </c>
      <c r="BV213" s="106">
        <v>6285.7</v>
      </c>
      <c r="BW213" s="106">
        <v>0</v>
      </c>
      <c r="BX213" s="106">
        <v>816</v>
      </c>
      <c r="BY213" s="106">
        <v>204</v>
      </c>
      <c r="BZ213" s="106">
        <v>0</v>
      </c>
      <c r="CA213" s="106">
        <v>204</v>
      </c>
      <c r="CB213" s="106">
        <v>0</v>
      </c>
      <c r="CC213" s="106">
        <v>0</v>
      </c>
      <c r="CD213" s="131">
        <v>0</v>
      </c>
      <c r="CE213" s="131">
        <v>0</v>
      </c>
      <c r="CF213" s="131">
        <v>0</v>
      </c>
      <c r="CG213" s="132">
        <v>4.1000000000000002E-2</v>
      </c>
      <c r="CH213" s="131">
        <v>44</v>
      </c>
    </row>
    <row r="214" spans="1:86" s="91" customFormat="1" ht="74.25" customHeight="1" x14ac:dyDescent="0.5">
      <c r="A214" s="112">
        <v>12</v>
      </c>
      <c r="B214" s="98" t="s">
        <v>317</v>
      </c>
      <c r="C214" s="114">
        <f t="shared" si="134"/>
        <v>25</v>
      </c>
      <c r="D214" s="105">
        <v>19174</v>
      </c>
      <c r="E214" s="105">
        <v>4956</v>
      </c>
      <c r="F214" s="135">
        <f t="shared" si="135"/>
        <v>716</v>
      </c>
      <c r="G214" s="135">
        <f t="shared" si="122"/>
        <v>301</v>
      </c>
      <c r="H214" s="105">
        <v>235</v>
      </c>
      <c r="I214" s="105">
        <v>35</v>
      </c>
      <c r="J214" s="105">
        <v>31</v>
      </c>
      <c r="K214" s="105">
        <v>22</v>
      </c>
      <c r="L214" s="105">
        <v>20.399999999999999</v>
      </c>
      <c r="M214" s="105">
        <v>185</v>
      </c>
      <c r="N214" s="105">
        <v>14</v>
      </c>
      <c r="O214" s="105">
        <v>170</v>
      </c>
      <c r="P214" s="105">
        <v>288</v>
      </c>
      <c r="Q214" s="105">
        <v>0</v>
      </c>
      <c r="R214" s="105">
        <v>4</v>
      </c>
      <c r="S214" s="105">
        <v>680</v>
      </c>
      <c r="T214" s="105"/>
      <c r="U214" s="105">
        <v>20</v>
      </c>
      <c r="V214" s="105">
        <v>5</v>
      </c>
      <c r="W214" s="105">
        <v>2</v>
      </c>
      <c r="X214" s="105">
        <v>0</v>
      </c>
      <c r="Y214" s="105">
        <v>0</v>
      </c>
      <c r="Z214" s="105">
        <v>135</v>
      </c>
      <c r="AA214" s="105">
        <v>305</v>
      </c>
      <c r="AB214" s="105">
        <v>98</v>
      </c>
      <c r="AC214" s="102">
        <v>0</v>
      </c>
      <c r="AD214" s="102">
        <v>11</v>
      </c>
      <c r="AE214" s="102">
        <v>0</v>
      </c>
      <c r="AF214" s="102">
        <v>11</v>
      </c>
      <c r="AG214" s="102">
        <v>3</v>
      </c>
      <c r="AH214" s="101"/>
      <c r="AI214" s="135">
        <f t="shared" si="123"/>
        <v>755</v>
      </c>
      <c r="AJ214" s="135">
        <f t="shared" si="140"/>
        <v>668</v>
      </c>
      <c r="AK214" s="135">
        <f t="shared" si="141"/>
        <v>128</v>
      </c>
      <c r="AL214" s="135">
        <f t="shared" si="142"/>
        <v>31</v>
      </c>
      <c r="AM214" s="100">
        <v>0</v>
      </c>
      <c r="AN214" s="100">
        <v>69</v>
      </c>
      <c r="AO214" s="100">
        <v>0</v>
      </c>
      <c r="AP214" s="106">
        <v>0</v>
      </c>
      <c r="AQ214" s="106">
        <v>28</v>
      </c>
      <c r="AR214" s="106">
        <v>0</v>
      </c>
      <c r="AS214" s="106">
        <v>0</v>
      </c>
      <c r="AT214" s="106">
        <v>31</v>
      </c>
      <c r="AU214" s="106">
        <v>31</v>
      </c>
      <c r="AV214" s="106">
        <v>0</v>
      </c>
      <c r="AW214" s="106">
        <v>22</v>
      </c>
      <c r="AX214" s="106">
        <v>12</v>
      </c>
      <c r="AY214" s="106">
        <v>0</v>
      </c>
      <c r="AZ214" s="106">
        <v>20.399999999999999</v>
      </c>
      <c r="BA214" s="106">
        <v>0</v>
      </c>
      <c r="BB214" s="106">
        <v>20</v>
      </c>
      <c r="BC214" s="106">
        <v>13</v>
      </c>
      <c r="BD214" s="106">
        <v>0</v>
      </c>
      <c r="BE214" s="106">
        <v>9</v>
      </c>
      <c r="BF214" s="106">
        <v>0</v>
      </c>
      <c r="BG214" s="135">
        <f t="shared" si="143"/>
        <v>324</v>
      </c>
      <c r="BH214" s="135">
        <f t="shared" si="144"/>
        <v>324</v>
      </c>
      <c r="BI214" s="106">
        <v>0</v>
      </c>
      <c r="BJ214" s="106">
        <v>324</v>
      </c>
      <c r="BK214" s="106">
        <v>324</v>
      </c>
      <c r="BL214" s="106">
        <v>0</v>
      </c>
      <c r="BM214" s="106">
        <v>0</v>
      </c>
      <c r="BN214" s="106">
        <v>0</v>
      </c>
      <c r="BO214" s="106">
        <v>0</v>
      </c>
      <c r="BP214" s="106">
        <v>288</v>
      </c>
      <c r="BQ214" s="106">
        <v>288</v>
      </c>
      <c r="BR214" s="106">
        <v>2</v>
      </c>
      <c r="BS214" s="106">
        <v>92</v>
      </c>
      <c r="BT214" s="106">
        <v>0</v>
      </c>
      <c r="BU214" s="106">
        <v>42</v>
      </c>
      <c r="BV214" s="106">
        <v>3048.3</v>
      </c>
      <c r="BW214" s="106">
        <v>0</v>
      </c>
      <c r="BX214" s="106">
        <v>0</v>
      </c>
      <c r="BY214" s="106">
        <v>0</v>
      </c>
      <c r="BZ214" s="106">
        <v>0</v>
      </c>
      <c r="CA214" s="106">
        <v>0</v>
      </c>
      <c r="CB214" s="106">
        <v>0</v>
      </c>
      <c r="CC214" s="106">
        <v>2</v>
      </c>
      <c r="CD214" s="131">
        <v>0</v>
      </c>
      <c r="CE214" s="131">
        <v>0</v>
      </c>
      <c r="CF214" s="131">
        <v>0</v>
      </c>
      <c r="CG214" s="132">
        <v>3.7064E-2</v>
      </c>
      <c r="CH214" s="131">
        <v>45</v>
      </c>
    </row>
    <row r="215" spans="1:86" s="91" customFormat="1" ht="74.25" customHeight="1" x14ac:dyDescent="0.5">
      <c r="A215" s="112">
        <v>13</v>
      </c>
      <c r="B215" s="108" t="s">
        <v>318</v>
      </c>
      <c r="C215" s="114">
        <f t="shared" si="134"/>
        <v>44</v>
      </c>
      <c r="D215" s="105">
        <v>25410</v>
      </c>
      <c r="E215" s="105">
        <v>5881</v>
      </c>
      <c r="F215" s="135">
        <f t="shared" si="135"/>
        <v>1474</v>
      </c>
      <c r="G215" s="135">
        <f t="shared" si="122"/>
        <v>648</v>
      </c>
      <c r="H215" s="105">
        <v>512</v>
      </c>
      <c r="I215" s="105">
        <v>81</v>
      </c>
      <c r="J215" s="105">
        <v>55</v>
      </c>
      <c r="K215" s="105">
        <v>7</v>
      </c>
      <c r="L215" s="105">
        <v>49</v>
      </c>
      <c r="M215" s="105">
        <v>435</v>
      </c>
      <c r="N215" s="105">
        <v>32</v>
      </c>
      <c r="O215" s="105">
        <v>232</v>
      </c>
      <c r="P215" s="105">
        <v>299</v>
      </c>
      <c r="Q215" s="105">
        <v>0</v>
      </c>
      <c r="R215" s="105">
        <v>120</v>
      </c>
      <c r="S215" s="105">
        <v>7000</v>
      </c>
      <c r="T215" s="105"/>
      <c r="U215" s="105">
        <v>0</v>
      </c>
      <c r="V215" s="105">
        <v>0</v>
      </c>
      <c r="W215" s="105">
        <v>0</v>
      </c>
      <c r="X215" s="105">
        <v>0</v>
      </c>
      <c r="Y215" s="105">
        <v>0</v>
      </c>
      <c r="Z215" s="105">
        <v>180</v>
      </c>
      <c r="AA215" s="105">
        <v>480</v>
      </c>
      <c r="AB215" s="105">
        <v>148</v>
      </c>
      <c r="AC215" s="102">
        <v>1</v>
      </c>
      <c r="AD215" s="102">
        <v>8</v>
      </c>
      <c r="AE215" s="102">
        <v>0</v>
      </c>
      <c r="AF215" s="102">
        <v>36</v>
      </c>
      <c r="AG215" s="102">
        <v>0</v>
      </c>
      <c r="AH215" s="101"/>
      <c r="AI215" s="135">
        <f t="shared" si="123"/>
        <v>1069</v>
      </c>
      <c r="AJ215" s="135">
        <f t="shared" si="140"/>
        <v>708</v>
      </c>
      <c r="AK215" s="135">
        <f t="shared" si="141"/>
        <v>245</v>
      </c>
      <c r="AL215" s="135">
        <f t="shared" si="142"/>
        <v>55</v>
      </c>
      <c r="AM215" s="100">
        <v>0</v>
      </c>
      <c r="AN215" s="100">
        <v>127</v>
      </c>
      <c r="AO215" s="100">
        <v>0</v>
      </c>
      <c r="AP215" s="106">
        <v>0</v>
      </c>
      <c r="AQ215" s="106">
        <v>33</v>
      </c>
      <c r="AR215" s="106">
        <v>0</v>
      </c>
      <c r="AS215" s="106">
        <v>0</v>
      </c>
      <c r="AT215" s="106">
        <v>85</v>
      </c>
      <c r="AU215" s="106">
        <v>55</v>
      </c>
      <c r="AV215" s="106">
        <v>0</v>
      </c>
      <c r="AW215" s="106">
        <v>7</v>
      </c>
      <c r="AX215" s="106">
        <v>2</v>
      </c>
      <c r="AY215" s="106">
        <v>0</v>
      </c>
      <c r="AZ215" s="106">
        <v>49</v>
      </c>
      <c r="BA215" s="106">
        <v>0</v>
      </c>
      <c r="BB215" s="106">
        <v>126</v>
      </c>
      <c r="BC215" s="106">
        <v>0</v>
      </c>
      <c r="BD215" s="106">
        <v>0</v>
      </c>
      <c r="BE215" s="106">
        <v>18</v>
      </c>
      <c r="BF215" s="106">
        <v>0</v>
      </c>
      <c r="BG215" s="135">
        <f t="shared" si="143"/>
        <v>352</v>
      </c>
      <c r="BH215" s="135">
        <f t="shared" si="144"/>
        <v>352</v>
      </c>
      <c r="BI215" s="106">
        <v>0</v>
      </c>
      <c r="BJ215" s="106">
        <v>352</v>
      </c>
      <c r="BK215" s="106">
        <v>352</v>
      </c>
      <c r="BL215" s="106">
        <v>0</v>
      </c>
      <c r="BM215" s="106">
        <v>0</v>
      </c>
      <c r="BN215" s="106">
        <v>0</v>
      </c>
      <c r="BO215" s="106">
        <v>0</v>
      </c>
      <c r="BP215" s="106">
        <v>299</v>
      </c>
      <c r="BQ215" s="106">
        <v>299</v>
      </c>
      <c r="BR215" s="106">
        <v>3</v>
      </c>
      <c r="BS215" s="106">
        <v>267</v>
      </c>
      <c r="BT215" s="106">
        <v>0</v>
      </c>
      <c r="BU215" s="106">
        <v>180</v>
      </c>
      <c r="BV215" s="106">
        <v>14058.8</v>
      </c>
      <c r="BW215" s="106">
        <v>0</v>
      </c>
      <c r="BX215" s="106">
        <v>0</v>
      </c>
      <c r="BY215" s="106">
        <v>0</v>
      </c>
      <c r="BZ215" s="106">
        <v>0</v>
      </c>
      <c r="CA215" s="106">
        <v>0</v>
      </c>
      <c r="CB215" s="106">
        <v>0</v>
      </c>
      <c r="CC215" s="106">
        <v>0</v>
      </c>
      <c r="CD215" s="131">
        <v>0</v>
      </c>
      <c r="CE215" s="131">
        <v>0</v>
      </c>
      <c r="CF215" s="131">
        <v>0</v>
      </c>
      <c r="CG215" s="132">
        <v>0.06</v>
      </c>
      <c r="CH215" s="131">
        <v>52</v>
      </c>
    </row>
    <row r="216" spans="1:86" s="137" customFormat="1" ht="74.25" customHeight="1" x14ac:dyDescent="0.5">
      <c r="A216" s="335" t="s">
        <v>125</v>
      </c>
      <c r="B216" s="335"/>
      <c r="C216" s="135">
        <f t="shared" si="134"/>
        <v>359</v>
      </c>
      <c r="D216" s="135">
        <v>479889</v>
      </c>
      <c r="E216" s="135">
        <f>SUM(E217:E227)</f>
        <v>8591</v>
      </c>
      <c r="F216" s="135">
        <f t="shared" si="135"/>
        <v>4724</v>
      </c>
      <c r="G216" s="135">
        <f t="shared" si="122"/>
        <v>1700</v>
      </c>
      <c r="H216" s="135">
        <v>1500</v>
      </c>
      <c r="I216" s="135">
        <v>200</v>
      </c>
      <c r="J216" s="135">
        <f t="shared" ref="J216:Y216" si="145">SUM(J217:J227)</f>
        <v>0</v>
      </c>
      <c r="K216" s="135">
        <f t="shared" si="145"/>
        <v>172</v>
      </c>
      <c r="L216" s="135">
        <f t="shared" si="145"/>
        <v>3172</v>
      </c>
      <c r="M216" s="135">
        <v>2196</v>
      </c>
      <c r="N216" s="135">
        <v>150</v>
      </c>
      <c r="O216" s="135">
        <v>334</v>
      </c>
      <c r="P216" s="135">
        <f t="shared" ref="P216:Q216" si="146">SUM(P217:P227)</f>
        <v>334</v>
      </c>
      <c r="Q216" s="135">
        <f t="shared" si="146"/>
        <v>0</v>
      </c>
      <c r="R216" s="135">
        <f t="shared" si="145"/>
        <v>172</v>
      </c>
      <c r="S216" s="135">
        <f t="shared" si="145"/>
        <v>3172</v>
      </c>
      <c r="T216" s="135">
        <v>150</v>
      </c>
      <c r="U216" s="135">
        <f t="shared" si="145"/>
        <v>0</v>
      </c>
      <c r="V216" s="135">
        <f t="shared" si="145"/>
        <v>0</v>
      </c>
      <c r="W216" s="135">
        <f t="shared" si="145"/>
        <v>97</v>
      </c>
      <c r="X216" s="135">
        <f t="shared" si="145"/>
        <v>0</v>
      </c>
      <c r="Y216" s="135">
        <f t="shared" si="145"/>
        <v>0</v>
      </c>
      <c r="Z216" s="135">
        <v>3000</v>
      </c>
      <c r="AA216" s="135">
        <v>45000</v>
      </c>
      <c r="AB216" s="135">
        <v>1600</v>
      </c>
      <c r="AC216" s="135">
        <f>SUM(AC217:AC227)</f>
        <v>97</v>
      </c>
      <c r="AD216" s="135">
        <f t="shared" ref="AD216:CH216" si="147">SUM(AD217:AD227)</f>
        <v>111</v>
      </c>
      <c r="AE216" s="135">
        <f t="shared" si="147"/>
        <v>1</v>
      </c>
      <c r="AF216" s="135">
        <f t="shared" si="147"/>
        <v>233</v>
      </c>
      <c r="AG216" s="135">
        <f t="shared" si="147"/>
        <v>14</v>
      </c>
      <c r="AH216" s="135">
        <f t="shared" si="147"/>
        <v>0</v>
      </c>
      <c r="AI216" s="135">
        <f t="shared" si="123"/>
        <v>1667</v>
      </c>
      <c r="AJ216" s="135">
        <f t="shared" si="140"/>
        <v>1008</v>
      </c>
      <c r="AK216" s="135">
        <f t="shared" si="141"/>
        <v>2750</v>
      </c>
      <c r="AL216" s="135">
        <f t="shared" si="142"/>
        <v>60</v>
      </c>
      <c r="AM216" s="135">
        <f t="shared" si="147"/>
        <v>0</v>
      </c>
      <c r="AN216" s="135">
        <f t="shared" si="147"/>
        <v>2750</v>
      </c>
      <c r="AO216" s="135">
        <f t="shared" si="147"/>
        <v>60</v>
      </c>
      <c r="AP216" s="135">
        <f t="shared" si="147"/>
        <v>0</v>
      </c>
      <c r="AQ216" s="135">
        <f t="shared" si="147"/>
        <v>0</v>
      </c>
      <c r="AR216" s="135">
        <f t="shared" si="147"/>
        <v>0</v>
      </c>
      <c r="AS216" s="135">
        <f t="shared" si="147"/>
        <v>0</v>
      </c>
      <c r="AT216" s="135">
        <f t="shared" si="147"/>
        <v>0</v>
      </c>
      <c r="AU216" s="135">
        <f t="shared" si="147"/>
        <v>0</v>
      </c>
      <c r="AV216" s="135">
        <f t="shared" si="147"/>
        <v>0</v>
      </c>
      <c r="AW216" s="135">
        <f t="shared" si="147"/>
        <v>0</v>
      </c>
      <c r="AX216" s="135">
        <f t="shared" si="147"/>
        <v>0</v>
      </c>
      <c r="AY216" s="135">
        <f t="shared" si="147"/>
        <v>0</v>
      </c>
      <c r="AZ216" s="135">
        <f t="shared" si="147"/>
        <v>0</v>
      </c>
      <c r="BA216" s="135">
        <f t="shared" si="147"/>
        <v>0</v>
      </c>
      <c r="BB216" s="135">
        <f t="shared" si="147"/>
        <v>630</v>
      </c>
      <c r="BC216" s="135">
        <f t="shared" si="147"/>
        <v>0</v>
      </c>
      <c r="BD216" s="135">
        <f t="shared" si="147"/>
        <v>0</v>
      </c>
      <c r="BE216" s="135">
        <f t="shared" si="147"/>
        <v>0</v>
      </c>
      <c r="BF216" s="135">
        <f t="shared" si="147"/>
        <v>0</v>
      </c>
      <c r="BG216" s="135">
        <f t="shared" si="143"/>
        <v>323</v>
      </c>
      <c r="BH216" s="135">
        <f t="shared" si="144"/>
        <v>323</v>
      </c>
      <c r="BI216" s="135">
        <f t="shared" si="147"/>
        <v>0</v>
      </c>
      <c r="BJ216" s="135">
        <f t="shared" si="147"/>
        <v>323</v>
      </c>
      <c r="BK216" s="135">
        <f t="shared" si="147"/>
        <v>323</v>
      </c>
      <c r="BL216" s="135">
        <f t="shared" si="147"/>
        <v>0</v>
      </c>
      <c r="BM216" s="135">
        <f t="shared" si="147"/>
        <v>0</v>
      </c>
      <c r="BN216" s="135">
        <f t="shared" si="147"/>
        <v>0</v>
      </c>
      <c r="BO216" s="135">
        <f t="shared" si="147"/>
        <v>0</v>
      </c>
      <c r="BP216" s="135">
        <f t="shared" si="147"/>
        <v>603</v>
      </c>
      <c r="BQ216" s="135">
        <f t="shared" si="147"/>
        <v>603</v>
      </c>
      <c r="BR216" s="135">
        <f t="shared" si="147"/>
        <v>0</v>
      </c>
      <c r="BS216" s="135">
        <f t="shared" si="147"/>
        <v>111</v>
      </c>
      <c r="BT216" s="135">
        <f t="shared" si="147"/>
        <v>22</v>
      </c>
      <c r="BU216" s="135">
        <f t="shared" si="147"/>
        <v>0</v>
      </c>
      <c r="BV216" s="135">
        <f t="shared" si="147"/>
        <v>3665</v>
      </c>
      <c r="BW216" s="135">
        <f t="shared" si="147"/>
        <v>0</v>
      </c>
      <c r="BX216" s="135">
        <f t="shared" si="147"/>
        <v>0</v>
      </c>
      <c r="BY216" s="135">
        <f t="shared" si="147"/>
        <v>0</v>
      </c>
      <c r="BZ216" s="135">
        <f t="shared" si="147"/>
        <v>0</v>
      </c>
      <c r="CA216" s="135">
        <f t="shared" si="147"/>
        <v>0</v>
      </c>
      <c r="CB216" s="135">
        <f t="shared" si="147"/>
        <v>0</v>
      </c>
      <c r="CC216" s="135">
        <f t="shared" si="147"/>
        <v>94</v>
      </c>
      <c r="CD216" s="135">
        <f t="shared" si="147"/>
        <v>0</v>
      </c>
      <c r="CE216" s="135">
        <f t="shared" si="147"/>
        <v>0</v>
      </c>
      <c r="CF216" s="135">
        <f t="shared" si="147"/>
        <v>0</v>
      </c>
      <c r="CG216" s="135">
        <f t="shared" si="147"/>
        <v>0</v>
      </c>
      <c r="CH216" s="135">
        <f t="shared" si="147"/>
        <v>0</v>
      </c>
    </row>
    <row r="217" spans="1:86" s="90" customFormat="1" ht="74.25" customHeight="1" x14ac:dyDescent="0.5">
      <c r="A217" s="112">
        <v>1</v>
      </c>
      <c r="B217" s="108" t="s">
        <v>341</v>
      </c>
      <c r="C217" s="114">
        <f t="shared" si="134"/>
        <v>26</v>
      </c>
      <c r="D217" s="142">
        <f>+E217*100/$E$216*$D$216/100</f>
        <v>17595.743801652894</v>
      </c>
      <c r="E217" s="105">
        <v>315</v>
      </c>
      <c r="F217" s="114">
        <f t="shared" si="135"/>
        <v>282</v>
      </c>
      <c r="G217" s="114">
        <f t="shared" si="122"/>
        <v>122</v>
      </c>
      <c r="H217" s="117">
        <v>110</v>
      </c>
      <c r="I217" s="118">
        <v>12</v>
      </c>
      <c r="J217" s="105">
        <v>0</v>
      </c>
      <c r="K217" s="105">
        <v>33</v>
      </c>
      <c r="L217" s="105">
        <v>0</v>
      </c>
      <c r="M217" s="105">
        <v>56</v>
      </c>
      <c r="N217" s="119">
        <v>8</v>
      </c>
      <c r="O217" s="120">
        <v>30</v>
      </c>
      <c r="P217" s="105">
        <v>30</v>
      </c>
      <c r="Q217" s="105"/>
      <c r="R217" s="105">
        <v>33</v>
      </c>
      <c r="S217" s="105">
        <v>0</v>
      </c>
      <c r="T217" s="105"/>
      <c r="U217" s="105">
        <v>0</v>
      </c>
      <c r="V217" s="105">
        <v>0</v>
      </c>
      <c r="W217" s="105">
        <v>1</v>
      </c>
      <c r="X217" s="105">
        <v>0</v>
      </c>
      <c r="Y217" s="105">
        <v>0</v>
      </c>
      <c r="Z217" s="105">
        <v>30</v>
      </c>
      <c r="AA217" s="121">
        <v>3000</v>
      </c>
      <c r="AB217" s="122">
        <v>100</v>
      </c>
      <c r="AC217" s="102">
        <v>9</v>
      </c>
      <c r="AD217" s="102">
        <v>11</v>
      </c>
      <c r="AE217" s="102">
        <v>0</v>
      </c>
      <c r="AF217" s="102">
        <v>13</v>
      </c>
      <c r="AG217" s="102">
        <v>2</v>
      </c>
      <c r="AH217" s="101"/>
      <c r="AI217" s="135">
        <f t="shared" si="123"/>
        <v>130</v>
      </c>
      <c r="AJ217" s="135">
        <f t="shared" si="140"/>
        <v>85</v>
      </c>
      <c r="AK217" s="135">
        <f t="shared" si="141"/>
        <v>122</v>
      </c>
      <c r="AL217" s="135">
        <f t="shared" si="142"/>
        <v>0</v>
      </c>
      <c r="AM217" s="100">
        <v>0</v>
      </c>
      <c r="AN217" s="100">
        <v>122</v>
      </c>
      <c r="AO217" s="100">
        <v>0</v>
      </c>
      <c r="AP217" s="106">
        <v>0</v>
      </c>
      <c r="AQ217" s="106">
        <v>0</v>
      </c>
      <c r="AR217" s="106">
        <v>0</v>
      </c>
      <c r="AS217" s="106">
        <v>0</v>
      </c>
      <c r="AT217" s="106">
        <v>0</v>
      </c>
      <c r="AU217" s="106">
        <v>0</v>
      </c>
      <c r="AV217" s="106">
        <v>0</v>
      </c>
      <c r="AW217" s="106">
        <v>0</v>
      </c>
      <c r="AX217" s="106">
        <v>0</v>
      </c>
      <c r="AY217" s="106">
        <v>0</v>
      </c>
      <c r="AZ217" s="106">
        <v>0</v>
      </c>
      <c r="BA217" s="106">
        <v>0</v>
      </c>
      <c r="BB217" s="106">
        <v>44</v>
      </c>
      <c r="BC217" s="106">
        <v>0</v>
      </c>
      <c r="BD217" s="106">
        <v>0</v>
      </c>
      <c r="BE217" s="106">
        <v>0</v>
      </c>
      <c r="BF217" s="106">
        <v>0</v>
      </c>
      <c r="BG217" s="135">
        <f t="shared" si="143"/>
        <v>40</v>
      </c>
      <c r="BH217" s="135">
        <f t="shared" si="144"/>
        <v>40</v>
      </c>
      <c r="BI217" s="106">
        <v>0</v>
      </c>
      <c r="BJ217" s="106">
        <v>40</v>
      </c>
      <c r="BK217" s="106">
        <v>40</v>
      </c>
      <c r="BL217" s="106">
        <v>0</v>
      </c>
      <c r="BM217" s="106">
        <v>0</v>
      </c>
      <c r="BN217" s="106">
        <v>0</v>
      </c>
      <c r="BO217" s="106">
        <v>0</v>
      </c>
      <c r="BP217" s="106">
        <v>44</v>
      </c>
      <c r="BQ217" s="106">
        <v>44</v>
      </c>
      <c r="BR217" s="106">
        <v>0</v>
      </c>
      <c r="BS217" s="106">
        <v>2</v>
      </c>
      <c r="BT217" s="106">
        <v>1</v>
      </c>
      <c r="BU217" s="106">
        <v>0</v>
      </c>
      <c r="BV217" s="106">
        <v>35</v>
      </c>
      <c r="BW217" s="106">
        <v>0</v>
      </c>
      <c r="BX217" s="106">
        <v>0</v>
      </c>
      <c r="BY217" s="106">
        <v>0</v>
      </c>
      <c r="BZ217" s="106">
        <v>0</v>
      </c>
      <c r="CA217" s="106">
        <v>0</v>
      </c>
      <c r="CB217" s="106">
        <v>0</v>
      </c>
      <c r="CC217" s="106">
        <v>8</v>
      </c>
      <c r="CD217" s="131">
        <v>0</v>
      </c>
      <c r="CE217" s="131">
        <v>0</v>
      </c>
      <c r="CF217" s="131">
        <v>0</v>
      </c>
      <c r="CG217" s="131">
        <v>0</v>
      </c>
      <c r="CH217" s="131">
        <v>0</v>
      </c>
    </row>
    <row r="218" spans="1:86" s="90" customFormat="1" ht="74.25" customHeight="1" x14ac:dyDescent="0.5">
      <c r="A218" s="112">
        <v>2</v>
      </c>
      <c r="B218" s="108" t="s">
        <v>342</v>
      </c>
      <c r="C218" s="114">
        <f t="shared" si="134"/>
        <v>23</v>
      </c>
      <c r="D218" s="142">
        <f t="shared" ref="D218:D227" si="148">+E218*100/$E$216*$D$216/100</f>
        <v>21785.206611570247</v>
      </c>
      <c r="E218" s="105">
        <v>390</v>
      </c>
      <c r="F218" s="114">
        <f t="shared" si="135"/>
        <v>282</v>
      </c>
      <c r="G218" s="114">
        <f t="shared" si="122"/>
        <v>146</v>
      </c>
      <c r="H218" s="117">
        <v>130</v>
      </c>
      <c r="I218" s="118">
        <v>16</v>
      </c>
      <c r="J218" s="105">
        <v>0</v>
      </c>
      <c r="K218" s="105">
        <v>18</v>
      </c>
      <c r="L218" s="105">
        <v>594</v>
      </c>
      <c r="M218" s="105">
        <v>56</v>
      </c>
      <c r="N218" s="119">
        <v>14</v>
      </c>
      <c r="O218" s="120">
        <v>30</v>
      </c>
      <c r="P218" s="105">
        <v>30</v>
      </c>
      <c r="Q218" s="105"/>
      <c r="R218" s="105">
        <v>18</v>
      </c>
      <c r="S218" s="105">
        <v>594</v>
      </c>
      <c r="T218" s="105"/>
      <c r="U218" s="105">
        <v>0</v>
      </c>
      <c r="V218" s="105">
        <v>0</v>
      </c>
      <c r="W218" s="105">
        <v>1</v>
      </c>
      <c r="X218" s="105">
        <v>0</v>
      </c>
      <c r="Y218" s="105">
        <v>0</v>
      </c>
      <c r="Z218" s="105">
        <v>30</v>
      </c>
      <c r="AA218" s="121">
        <v>3500</v>
      </c>
      <c r="AB218" s="122">
        <v>140</v>
      </c>
      <c r="AC218" s="102">
        <v>12</v>
      </c>
      <c r="AD218" s="102">
        <v>12</v>
      </c>
      <c r="AE218" s="102">
        <v>0</v>
      </c>
      <c r="AF218" s="102">
        <v>11</v>
      </c>
      <c r="AG218" s="102">
        <v>0</v>
      </c>
      <c r="AH218" s="101"/>
      <c r="AI218" s="135">
        <f t="shared" si="123"/>
        <v>113</v>
      </c>
      <c r="AJ218" s="135">
        <f t="shared" si="140"/>
        <v>65</v>
      </c>
      <c r="AK218" s="135">
        <f t="shared" si="141"/>
        <v>106</v>
      </c>
      <c r="AL218" s="135">
        <f t="shared" si="142"/>
        <v>7</v>
      </c>
      <c r="AM218" s="100">
        <v>0</v>
      </c>
      <c r="AN218" s="100">
        <v>106</v>
      </c>
      <c r="AO218" s="100">
        <v>7</v>
      </c>
      <c r="AP218" s="106">
        <v>0</v>
      </c>
      <c r="AQ218" s="106">
        <v>0</v>
      </c>
      <c r="AR218" s="106">
        <v>0</v>
      </c>
      <c r="AS218" s="106">
        <v>0</v>
      </c>
      <c r="AT218" s="106">
        <v>0</v>
      </c>
      <c r="AU218" s="106">
        <v>0</v>
      </c>
      <c r="AV218" s="106">
        <v>0</v>
      </c>
      <c r="AW218" s="106">
        <v>0</v>
      </c>
      <c r="AX218" s="106">
        <v>0</v>
      </c>
      <c r="AY218" s="106">
        <v>0</v>
      </c>
      <c r="AZ218" s="106">
        <v>0</v>
      </c>
      <c r="BA218" s="106">
        <v>0</v>
      </c>
      <c r="BB218" s="106">
        <v>53</v>
      </c>
      <c r="BC218" s="106">
        <v>0</v>
      </c>
      <c r="BD218" s="106">
        <v>0</v>
      </c>
      <c r="BE218" s="106">
        <v>0</v>
      </c>
      <c r="BF218" s="106">
        <v>0</v>
      </c>
      <c r="BG218" s="135">
        <f t="shared" si="143"/>
        <v>14</v>
      </c>
      <c r="BH218" s="135">
        <f t="shared" si="144"/>
        <v>14</v>
      </c>
      <c r="BI218" s="106">
        <v>0</v>
      </c>
      <c r="BJ218" s="106">
        <v>14</v>
      </c>
      <c r="BK218" s="106">
        <v>14</v>
      </c>
      <c r="BL218" s="106">
        <v>0</v>
      </c>
      <c r="BM218" s="106">
        <v>0</v>
      </c>
      <c r="BN218" s="106">
        <v>0</v>
      </c>
      <c r="BO218" s="106">
        <v>0</v>
      </c>
      <c r="BP218" s="106">
        <v>41</v>
      </c>
      <c r="BQ218" s="106">
        <v>41</v>
      </c>
      <c r="BR218" s="106">
        <v>0</v>
      </c>
      <c r="BS218" s="106">
        <v>5</v>
      </c>
      <c r="BT218" s="106">
        <v>3</v>
      </c>
      <c r="BU218" s="106">
        <v>0</v>
      </c>
      <c r="BV218" s="106">
        <v>156</v>
      </c>
      <c r="BW218" s="106">
        <v>0</v>
      </c>
      <c r="BX218" s="106">
        <v>0</v>
      </c>
      <c r="BY218" s="106">
        <v>0</v>
      </c>
      <c r="BZ218" s="106">
        <v>0</v>
      </c>
      <c r="CA218" s="106">
        <v>0</v>
      </c>
      <c r="CB218" s="106">
        <v>0</v>
      </c>
      <c r="CC218" s="106">
        <v>0</v>
      </c>
      <c r="CD218" s="131">
        <v>0</v>
      </c>
      <c r="CE218" s="131">
        <v>0</v>
      </c>
      <c r="CF218" s="131">
        <v>0</v>
      </c>
      <c r="CG218" s="131">
        <v>0</v>
      </c>
      <c r="CH218" s="131">
        <v>0</v>
      </c>
    </row>
    <row r="219" spans="1:86" s="90" customFormat="1" ht="74.25" customHeight="1" x14ac:dyDescent="0.5">
      <c r="A219" s="112">
        <v>3</v>
      </c>
      <c r="B219" s="108" t="s">
        <v>343</v>
      </c>
      <c r="C219" s="114">
        <f t="shared" si="134"/>
        <v>46</v>
      </c>
      <c r="D219" s="142">
        <f t="shared" si="148"/>
        <v>15193.785123966942</v>
      </c>
      <c r="E219" s="105">
        <v>272</v>
      </c>
      <c r="F219" s="114">
        <f t="shared" si="135"/>
        <v>866</v>
      </c>
      <c r="G219" s="114">
        <f t="shared" ref="G219:G227" si="149">+H219+I219+J219</f>
        <v>171</v>
      </c>
      <c r="H219" s="117">
        <v>140</v>
      </c>
      <c r="I219" s="118">
        <v>31</v>
      </c>
      <c r="J219" s="105">
        <v>0</v>
      </c>
      <c r="K219" s="105">
        <v>20</v>
      </c>
      <c r="L219" s="105">
        <v>0</v>
      </c>
      <c r="M219" s="105">
        <v>601</v>
      </c>
      <c r="N219" s="119">
        <v>19</v>
      </c>
      <c r="O219" s="120">
        <v>35</v>
      </c>
      <c r="P219" s="105">
        <v>35</v>
      </c>
      <c r="Q219" s="105"/>
      <c r="R219" s="105">
        <v>20</v>
      </c>
      <c r="S219" s="105">
        <v>0</v>
      </c>
      <c r="T219" s="105"/>
      <c r="U219" s="105">
        <v>0</v>
      </c>
      <c r="V219" s="105">
        <v>0</v>
      </c>
      <c r="W219" s="105">
        <v>0</v>
      </c>
      <c r="X219" s="105">
        <v>0</v>
      </c>
      <c r="Y219" s="105">
        <v>0</v>
      </c>
      <c r="Z219" s="105"/>
      <c r="AA219" s="121">
        <v>4500</v>
      </c>
      <c r="AB219" s="122">
        <v>190</v>
      </c>
      <c r="AC219" s="102">
        <v>14</v>
      </c>
      <c r="AD219" s="102">
        <v>15</v>
      </c>
      <c r="AE219" s="102">
        <v>0</v>
      </c>
      <c r="AF219" s="102">
        <v>30</v>
      </c>
      <c r="AG219" s="102">
        <v>1</v>
      </c>
      <c r="AH219" s="101"/>
      <c r="AI219" s="135">
        <f t="shared" ref="AI219:AI227" si="150">SUM(AW219,BB219,BE219,BG219,BP219,BS219,BX219)</f>
        <v>110</v>
      </c>
      <c r="AJ219" s="135">
        <f t="shared" si="140"/>
        <v>77</v>
      </c>
      <c r="AK219" s="135">
        <f t="shared" si="141"/>
        <v>212</v>
      </c>
      <c r="AL219" s="135">
        <f t="shared" si="142"/>
        <v>15</v>
      </c>
      <c r="AM219" s="100">
        <v>0</v>
      </c>
      <c r="AN219" s="100">
        <v>212</v>
      </c>
      <c r="AO219" s="100">
        <v>15</v>
      </c>
      <c r="AP219" s="106">
        <v>0</v>
      </c>
      <c r="AQ219" s="106">
        <v>0</v>
      </c>
      <c r="AR219" s="106">
        <v>0</v>
      </c>
      <c r="AS219" s="106">
        <v>0</v>
      </c>
      <c r="AT219" s="106">
        <v>0</v>
      </c>
      <c r="AU219" s="106">
        <v>0</v>
      </c>
      <c r="AV219" s="106">
        <v>0</v>
      </c>
      <c r="AW219" s="106">
        <v>0</v>
      </c>
      <c r="AX219" s="106">
        <v>0</v>
      </c>
      <c r="AY219" s="106">
        <v>0</v>
      </c>
      <c r="AZ219" s="106">
        <v>0</v>
      </c>
      <c r="BA219" s="106">
        <v>0</v>
      </c>
      <c r="BB219" s="106">
        <v>41</v>
      </c>
      <c r="BC219" s="106">
        <v>0</v>
      </c>
      <c r="BD219" s="106">
        <v>0</v>
      </c>
      <c r="BE219" s="106">
        <v>0</v>
      </c>
      <c r="BF219" s="106">
        <v>0</v>
      </c>
      <c r="BG219" s="135">
        <f t="shared" si="143"/>
        <v>21</v>
      </c>
      <c r="BH219" s="135">
        <f t="shared" si="144"/>
        <v>21</v>
      </c>
      <c r="BI219" s="106">
        <v>0</v>
      </c>
      <c r="BJ219" s="106">
        <v>21</v>
      </c>
      <c r="BK219" s="106">
        <v>21</v>
      </c>
      <c r="BL219" s="106">
        <v>0</v>
      </c>
      <c r="BM219" s="106">
        <v>0</v>
      </c>
      <c r="BN219" s="106">
        <v>0</v>
      </c>
      <c r="BO219" s="106">
        <v>0</v>
      </c>
      <c r="BP219" s="106">
        <v>41</v>
      </c>
      <c r="BQ219" s="106">
        <v>41</v>
      </c>
      <c r="BR219" s="106">
        <v>0</v>
      </c>
      <c r="BS219" s="106">
        <v>7</v>
      </c>
      <c r="BT219" s="106">
        <v>0</v>
      </c>
      <c r="BU219" s="106">
        <v>0</v>
      </c>
      <c r="BV219" s="106">
        <v>183</v>
      </c>
      <c r="BW219" s="106">
        <v>0</v>
      </c>
      <c r="BX219" s="106">
        <v>0</v>
      </c>
      <c r="BY219" s="106">
        <v>0</v>
      </c>
      <c r="BZ219" s="106">
        <v>0</v>
      </c>
      <c r="CA219" s="106">
        <v>0</v>
      </c>
      <c r="CB219" s="106">
        <v>0</v>
      </c>
      <c r="CC219" s="106">
        <v>11</v>
      </c>
      <c r="CD219" s="131">
        <v>0</v>
      </c>
      <c r="CE219" s="131">
        <v>0</v>
      </c>
      <c r="CF219" s="131">
        <v>0</v>
      </c>
      <c r="CG219" s="131">
        <v>0</v>
      </c>
      <c r="CH219" s="131">
        <v>0</v>
      </c>
    </row>
    <row r="220" spans="1:86" s="90" customFormat="1" ht="74.25" customHeight="1" x14ac:dyDescent="0.5">
      <c r="A220" s="112">
        <v>4</v>
      </c>
      <c r="B220" s="108" t="s">
        <v>344</v>
      </c>
      <c r="C220" s="114">
        <f t="shared" si="134"/>
        <v>43</v>
      </c>
      <c r="D220" s="142">
        <f t="shared" si="148"/>
        <v>55971.223140495866</v>
      </c>
      <c r="E220" s="105">
        <v>1002</v>
      </c>
      <c r="F220" s="114">
        <f t="shared" si="135"/>
        <v>499</v>
      </c>
      <c r="G220" s="114">
        <f t="shared" si="149"/>
        <v>161</v>
      </c>
      <c r="H220" s="117">
        <v>145</v>
      </c>
      <c r="I220" s="118">
        <v>16</v>
      </c>
      <c r="J220" s="105">
        <v>0</v>
      </c>
      <c r="K220" s="105">
        <v>0</v>
      </c>
      <c r="L220" s="105">
        <v>0</v>
      </c>
      <c r="M220" s="105">
        <v>284</v>
      </c>
      <c r="N220" s="119">
        <v>12</v>
      </c>
      <c r="O220" s="120">
        <v>42</v>
      </c>
      <c r="P220" s="105">
        <v>42</v>
      </c>
      <c r="Q220" s="105"/>
      <c r="R220" s="105">
        <v>0</v>
      </c>
      <c r="S220" s="105">
        <v>0</v>
      </c>
      <c r="T220" s="105"/>
      <c r="U220" s="105">
        <v>0</v>
      </c>
      <c r="V220" s="105">
        <v>0</v>
      </c>
      <c r="W220" s="105">
        <v>0</v>
      </c>
      <c r="X220" s="105">
        <v>0</v>
      </c>
      <c r="Y220" s="105">
        <v>0</v>
      </c>
      <c r="Z220" s="105"/>
      <c r="AA220" s="121">
        <v>4500</v>
      </c>
      <c r="AB220" s="122">
        <v>120</v>
      </c>
      <c r="AC220" s="102">
        <v>7</v>
      </c>
      <c r="AD220" s="102">
        <v>9</v>
      </c>
      <c r="AE220" s="102">
        <v>0</v>
      </c>
      <c r="AF220" s="102">
        <v>31</v>
      </c>
      <c r="AG220" s="102">
        <v>3</v>
      </c>
      <c r="AH220" s="101"/>
      <c r="AI220" s="135">
        <f t="shared" si="150"/>
        <v>124</v>
      </c>
      <c r="AJ220" s="135">
        <f t="shared" si="140"/>
        <v>85</v>
      </c>
      <c r="AK220" s="135">
        <f t="shared" si="141"/>
        <v>286</v>
      </c>
      <c r="AL220" s="135">
        <f t="shared" si="142"/>
        <v>5</v>
      </c>
      <c r="AM220" s="100">
        <v>0</v>
      </c>
      <c r="AN220" s="100">
        <v>286</v>
      </c>
      <c r="AO220" s="100">
        <v>5</v>
      </c>
      <c r="AP220" s="106">
        <v>0</v>
      </c>
      <c r="AQ220" s="106">
        <v>0</v>
      </c>
      <c r="AR220" s="106">
        <v>0</v>
      </c>
      <c r="AS220" s="106">
        <v>0</v>
      </c>
      <c r="AT220" s="106">
        <v>0</v>
      </c>
      <c r="AU220" s="106">
        <v>0</v>
      </c>
      <c r="AV220" s="106">
        <v>0</v>
      </c>
      <c r="AW220" s="106">
        <v>0</v>
      </c>
      <c r="AX220" s="106">
        <v>0</v>
      </c>
      <c r="AY220" s="106">
        <v>0</v>
      </c>
      <c r="AZ220" s="106">
        <v>0</v>
      </c>
      <c r="BA220" s="106">
        <v>0</v>
      </c>
      <c r="BB220" s="106">
        <v>27</v>
      </c>
      <c r="BC220" s="106">
        <v>0</v>
      </c>
      <c r="BD220" s="106">
        <v>0</v>
      </c>
      <c r="BE220" s="106">
        <v>0</v>
      </c>
      <c r="BF220" s="106">
        <v>0</v>
      </c>
      <c r="BG220" s="135">
        <f t="shared" si="143"/>
        <v>47</v>
      </c>
      <c r="BH220" s="135">
        <f t="shared" si="144"/>
        <v>47</v>
      </c>
      <c r="BI220" s="106">
        <v>0</v>
      </c>
      <c r="BJ220" s="106">
        <v>47</v>
      </c>
      <c r="BK220" s="106">
        <v>47</v>
      </c>
      <c r="BL220" s="106">
        <v>0</v>
      </c>
      <c r="BM220" s="106">
        <v>0</v>
      </c>
      <c r="BN220" s="106">
        <v>0</v>
      </c>
      <c r="BO220" s="106">
        <v>0</v>
      </c>
      <c r="BP220" s="106">
        <v>27</v>
      </c>
      <c r="BQ220" s="106">
        <v>27</v>
      </c>
      <c r="BR220" s="106">
        <v>0</v>
      </c>
      <c r="BS220" s="106">
        <v>23</v>
      </c>
      <c r="BT220" s="106">
        <v>6</v>
      </c>
      <c r="BU220" s="106">
        <v>0</v>
      </c>
      <c r="BV220" s="106">
        <v>630</v>
      </c>
      <c r="BW220" s="106">
        <v>0</v>
      </c>
      <c r="BX220" s="106">
        <v>0</v>
      </c>
      <c r="BY220" s="106">
        <v>0</v>
      </c>
      <c r="BZ220" s="106">
        <v>0</v>
      </c>
      <c r="CA220" s="106">
        <v>0</v>
      </c>
      <c r="CB220" s="106">
        <v>0</v>
      </c>
      <c r="CC220" s="106">
        <v>7</v>
      </c>
      <c r="CD220" s="131">
        <v>0</v>
      </c>
      <c r="CE220" s="131">
        <v>0</v>
      </c>
      <c r="CF220" s="131">
        <v>0</v>
      </c>
      <c r="CG220" s="131">
        <v>0</v>
      </c>
      <c r="CH220" s="131">
        <v>0</v>
      </c>
    </row>
    <row r="221" spans="1:86" s="91" customFormat="1" ht="74.25" customHeight="1" x14ac:dyDescent="0.5">
      <c r="A221" s="112">
        <v>5</v>
      </c>
      <c r="B221" s="108" t="s">
        <v>345</v>
      </c>
      <c r="C221" s="114">
        <f t="shared" si="134"/>
        <v>28</v>
      </c>
      <c r="D221" s="142">
        <f t="shared" si="148"/>
        <v>74740.016528925611</v>
      </c>
      <c r="E221" s="105">
        <v>1338</v>
      </c>
      <c r="F221" s="114">
        <f t="shared" si="135"/>
        <v>378</v>
      </c>
      <c r="G221" s="114">
        <f t="shared" si="149"/>
        <v>181</v>
      </c>
      <c r="H221" s="117">
        <v>160</v>
      </c>
      <c r="I221" s="118">
        <v>21</v>
      </c>
      <c r="J221" s="105">
        <v>0</v>
      </c>
      <c r="K221" s="105">
        <v>30</v>
      </c>
      <c r="L221" s="105">
        <v>990</v>
      </c>
      <c r="M221" s="105">
        <v>92</v>
      </c>
      <c r="N221" s="119">
        <v>15</v>
      </c>
      <c r="O221" s="120">
        <v>30</v>
      </c>
      <c r="P221" s="105">
        <v>30</v>
      </c>
      <c r="Q221" s="105"/>
      <c r="R221" s="105">
        <v>30</v>
      </c>
      <c r="S221" s="105">
        <v>990</v>
      </c>
      <c r="T221" s="105"/>
      <c r="U221" s="105">
        <v>0</v>
      </c>
      <c r="V221" s="105">
        <v>0</v>
      </c>
      <c r="W221" s="105">
        <v>33</v>
      </c>
      <c r="X221" s="105">
        <v>0</v>
      </c>
      <c r="Y221" s="105">
        <v>0</v>
      </c>
      <c r="Z221" s="105">
        <v>990</v>
      </c>
      <c r="AA221" s="121">
        <v>3500</v>
      </c>
      <c r="AB221" s="122">
        <v>150</v>
      </c>
      <c r="AC221" s="102">
        <v>11</v>
      </c>
      <c r="AD221" s="102">
        <v>11</v>
      </c>
      <c r="AE221" s="102">
        <v>0</v>
      </c>
      <c r="AF221" s="102">
        <v>15</v>
      </c>
      <c r="AG221" s="102">
        <v>2</v>
      </c>
      <c r="AH221" s="101"/>
      <c r="AI221" s="135">
        <f t="shared" si="150"/>
        <v>216</v>
      </c>
      <c r="AJ221" s="135">
        <f t="shared" si="140"/>
        <v>116</v>
      </c>
      <c r="AK221" s="135">
        <f t="shared" si="141"/>
        <v>274</v>
      </c>
      <c r="AL221" s="135">
        <f t="shared" si="142"/>
        <v>9</v>
      </c>
      <c r="AM221" s="100">
        <v>0</v>
      </c>
      <c r="AN221" s="100">
        <v>274</v>
      </c>
      <c r="AO221" s="100">
        <v>9</v>
      </c>
      <c r="AP221" s="106">
        <v>0</v>
      </c>
      <c r="AQ221" s="106">
        <v>0</v>
      </c>
      <c r="AR221" s="106">
        <v>0</v>
      </c>
      <c r="AS221" s="106">
        <v>0</v>
      </c>
      <c r="AT221" s="106">
        <v>0</v>
      </c>
      <c r="AU221" s="106">
        <v>0</v>
      </c>
      <c r="AV221" s="106">
        <v>0</v>
      </c>
      <c r="AW221" s="106">
        <v>0</v>
      </c>
      <c r="AX221" s="106">
        <v>0</v>
      </c>
      <c r="AY221" s="106">
        <v>0</v>
      </c>
      <c r="AZ221" s="106">
        <v>0</v>
      </c>
      <c r="BA221" s="106">
        <v>0</v>
      </c>
      <c r="BB221" s="106">
        <v>90</v>
      </c>
      <c r="BC221" s="106">
        <v>0</v>
      </c>
      <c r="BD221" s="106">
        <v>0</v>
      </c>
      <c r="BE221" s="106">
        <v>0</v>
      </c>
      <c r="BF221" s="106">
        <v>0</v>
      </c>
      <c r="BG221" s="135">
        <f t="shared" si="143"/>
        <v>16</v>
      </c>
      <c r="BH221" s="135">
        <f t="shared" si="144"/>
        <v>16</v>
      </c>
      <c r="BI221" s="106">
        <v>0</v>
      </c>
      <c r="BJ221" s="106">
        <v>16</v>
      </c>
      <c r="BK221" s="106">
        <v>16</v>
      </c>
      <c r="BL221" s="106">
        <v>0</v>
      </c>
      <c r="BM221" s="106">
        <v>0</v>
      </c>
      <c r="BN221" s="106">
        <v>0</v>
      </c>
      <c r="BO221" s="106">
        <v>0</v>
      </c>
      <c r="BP221" s="106">
        <v>85</v>
      </c>
      <c r="BQ221" s="106">
        <v>85</v>
      </c>
      <c r="BR221" s="106">
        <v>0</v>
      </c>
      <c r="BS221" s="106">
        <v>25</v>
      </c>
      <c r="BT221" s="106">
        <v>6</v>
      </c>
      <c r="BU221" s="106">
        <v>0</v>
      </c>
      <c r="BV221" s="106">
        <v>816</v>
      </c>
      <c r="BW221" s="106">
        <v>0</v>
      </c>
      <c r="BX221" s="106">
        <v>0</v>
      </c>
      <c r="BY221" s="106">
        <v>0</v>
      </c>
      <c r="BZ221" s="106">
        <v>0</v>
      </c>
      <c r="CA221" s="106">
        <v>0</v>
      </c>
      <c r="CB221" s="106">
        <v>0</v>
      </c>
      <c r="CC221" s="106">
        <v>5</v>
      </c>
      <c r="CD221" s="131">
        <v>0</v>
      </c>
      <c r="CE221" s="131">
        <v>0</v>
      </c>
      <c r="CF221" s="131">
        <v>0</v>
      </c>
      <c r="CG221" s="131">
        <v>0</v>
      </c>
      <c r="CH221" s="131">
        <v>0</v>
      </c>
    </row>
    <row r="222" spans="1:86" s="91" customFormat="1" ht="74.25" customHeight="1" x14ac:dyDescent="0.5">
      <c r="A222" s="112">
        <v>6</v>
      </c>
      <c r="B222" s="108" t="s">
        <v>346</v>
      </c>
      <c r="C222" s="114">
        <f t="shared" si="134"/>
        <v>23</v>
      </c>
      <c r="D222" s="142">
        <f t="shared" si="148"/>
        <v>83509.958677685951</v>
      </c>
      <c r="E222" s="105">
        <v>1495</v>
      </c>
      <c r="F222" s="114">
        <f t="shared" si="135"/>
        <v>280</v>
      </c>
      <c r="G222" s="114">
        <f t="shared" si="149"/>
        <v>139</v>
      </c>
      <c r="H222" s="117">
        <v>125</v>
      </c>
      <c r="I222" s="118">
        <v>14</v>
      </c>
      <c r="J222" s="105">
        <v>0</v>
      </c>
      <c r="K222" s="105">
        <v>1</v>
      </c>
      <c r="L222" s="105">
        <v>33</v>
      </c>
      <c r="M222" s="105">
        <v>102</v>
      </c>
      <c r="N222" s="119">
        <v>13</v>
      </c>
      <c r="O222" s="120">
        <v>24</v>
      </c>
      <c r="P222" s="105">
        <v>24</v>
      </c>
      <c r="Q222" s="105"/>
      <c r="R222" s="105">
        <v>1</v>
      </c>
      <c r="S222" s="105">
        <v>33</v>
      </c>
      <c r="T222" s="105"/>
      <c r="U222" s="105">
        <v>0</v>
      </c>
      <c r="V222" s="105">
        <v>0</v>
      </c>
      <c r="W222" s="105">
        <v>40</v>
      </c>
      <c r="X222" s="105">
        <v>0</v>
      </c>
      <c r="Y222" s="105">
        <v>0</v>
      </c>
      <c r="Z222" s="105">
        <v>1285</v>
      </c>
      <c r="AA222" s="121">
        <v>4500</v>
      </c>
      <c r="AB222" s="122">
        <v>140</v>
      </c>
      <c r="AC222" s="102">
        <v>4</v>
      </c>
      <c r="AD222" s="102">
        <v>4</v>
      </c>
      <c r="AE222" s="102">
        <v>0</v>
      </c>
      <c r="AF222" s="102">
        <v>19</v>
      </c>
      <c r="AG222" s="102">
        <v>0</v>
      </c>
      <c r="AH222" s="101"/>
      <c r="AI222" s="135">
        <f t="shared" si="150"/>
        <v>148</v>
      </c>
      <c r="AJ222" s="135">
        <f t="shared" si="140"/>
        <v>93</v>
      </c>
      <c r="AK222" s="135">
        <f t="shared" si="141"/>
        <v>216</v>
      </c>
      <c r="AL222" s="135">
        <f t="shared" si="142"/>
        <v>10</v>
      </c>
      <c r="AM222" s="100">
        <v>0</v>
      </c>
      <c r="AN222" s="100">
        <v>216</v>
      </c>
      <c r="AO222" s="100">
        <v>10</v>
      </c>
      <c r="AP222" s="106">
        <v>0</v>
      </c>
      <c r="AQ222" s="106">
        <v>0</v>
      </c>
      <c r="AR222" s="106">
        <v>0</v>
      </c>
      <c r="AS222" s="106">
        <v>0</v>
      </c>
      <c r="AT222" s="106">
        <v>0</v>
      </c>
      <c r="AU222" s="106">
        <v>0</v>
      </c>
      <c r="AV222" s="106">
        <v>0</v>
      </c>
      <c r="AW222" s="106">
        <v>0</v>
      </c>
      <c r="AX222" s="106">
        <v>0</v>
      </c>
      <c r="AY222" s="106">
        <v>0</v>
      </c>
      <c r="AZ222" s="106">
        <v>0</v>
      </c>
      <c r="BA222" s="106">
        <v>0</v>
      </c>
      <c r="BB222" s="106">
        <v>58</v>
      </c>
      <c r="BC222" s="106">
        <v>0</v>
      </c>
      <c r="BD222" s="106">
        <v>0</v>
      </c>
      <c r="BE222" s="106">
        <v>0</v>
      </c>
      <c r="BF222" s="106">
        <v>0</v>
      </c>
      <c r="BG222" s="135">
        <f t="shared" si="143"/>
        <v>24</v>
      </c>
      <c r="BH222" s="135">
        <f t="shared" si="144"/>
        <v>24</v>
      </c>
      <c r="BI222" s="106">
        <v>0</v>
      </c>
      <c r="BJ222" s="106">
        <v>24</v>
      </c>
      <c r="BK222" s="106">
        <v>24</v>
      </c>
      <c r="BL222" s="106">
        <v>0</v>
      </c>
      <c r="BM222" s="106">
        <v>0</v>
      </c>
      <c r="BN222" s="106">
        <v>0</v>
      </c>
      <c r="BO222" s="106">
        <v>0</v>
      </c>
      <c r="BP222" s="106">
        <v>58</v>
      </c>
      <c r="BQ222" s="106">
        <v>58</v>
      </c>
      <c r="BR222" s="106">
        <v>0</v>
      </c>
      <c r="BS222" s="106">
        <v>8</v>
      </c>
      <c r="BT222" s="106">
        <v>1</v>
      </c>
      <c r="BU222" s="106">
        <v>0</v>
      </c>
      <c r="BV222" s="106">
        <v>264</v>
      </c>
      <c r="BW222" s="106">
        <v>0</v>
      </c>
      <c r="BX222" s="106">
        <v>0</v>
      </c>
      <c r="BY222" s="106">
        <v>0</v>
      </c>
      <c r="BZ222" s="106">
        <v>0</v>
      </c>
      <c r="CA222" s="106">
        <v>0</v>
      </c>
      <c r="CB222" s="106">
        <v>0</v>
      </c>
      <c r="CC222" s="106">
        <v>13</v>
      </c>
      <c r="CD222" s="131">
        <v>0</v>
      </c>
      <c r="CE222" s="131">
        <v>0</v>
      </c>
      <c r="CF222" s="131">
        <v>0</v>
      </c>
      <c r="CG222" s="131">
        <v>0</v>
      </c>
      <c r="CH222" s="131">
        <v>0</v>
      </c>
    </row>
    <row r="223" spans="1:86" s="91" customFormat="1" ht="74.25" customHeight="1" x14ac:dyDescent="0.5">
      <c r="A223" s="112">
        <v>7</v>
      </c>
      <c r="B223" s="108" t="s">
        <v>347</v>
      </c>
      <c r="C223" s="114">
        <f t="shared" si="134"/>
        <v>36</v>
      </c>
      <c r="D223" s="142">
        <f t="shared" si="148"/>
        <v>14579.330578512398</v>
      </c>
      <c r="E223" s="105">
        <v>261</v>
      </c>
      <c r="F223" s="114">
        <f t="shared" si="135"/>
        <v>521</v>
      </c>
      <c r="G223" s="114">
        <f t="shared" si="149"/>
        <v>179</v>
      </c>
      <c r="H223" s="117">
        <v>155</v>
      </c>
      <c r="I223" s="118">
        <v>24</v>
      </c>
      <c r="J223" s="105">
        <v>0</v>
      </c>
      <c r="K223" s="105">
        <v>0</v>
      </c>
      <c r="L223" s="105">
        <v>0</v>
      </c>
      <c r="M223" s="105">
        <v>300</v>
      </c>
      <c r="N223" s="119">
        <v>17</v>
      </c>
      <c r="O223" s="120">
        <v>25</v>
      </c>
      <c r="P223" s="105">
        <v>25</v>
      </c>
      <c r="Q223" s="105"/>
      <c r="R223" s="105">
        <v>0</v>
      </c>
      <c r="S223" s="105">
        <v>0</v>
      </c>
      <c r="T223" s="105"/>
      <c r="U223" s="105">
        <v>0</v>
      </c>
      <c r="V223" s="105">
        <v>0</v>
      </c>
      <c r="W223" s="105">
        <v>0</v>
      </c>
      <c r="X223" s="105">
        <v>0</v>
      </c>
      <c r="Y223" s="105">
        <v>0</v>
      </c>
      <c r="Z223" s="105"/>
      <c r="AA223" s="121">
        <v>4500</v>
      </c>
      <c r="AB223" s="122">
        <v>170</v>
      </c>
      <c r="AC223" s="102">
        <v>6</v>
      </c>
      <c r="AD223" s="102">
        <v>8</v>
      </c>
      <c r="AE223" s="102">
        <v>0</v>
      </c>
      <c r="AF223" s="102">
        <v>23</v>
      </c>
      <c r="AG223" s="102">
        <v>5</v>
      </c>
      <c r="AH223" s="101"/>
      <c r="AI223" s="135">
        <f t="shared" si="150"/>
        <v>157</v>
      </c>
      <c r="AJ223" s="135">
        <f t="shared" si="140"/>
        <v>87</v>
      </c>
      <c r="AK223" s="135">
        <f t="shared" si="141"/>
        <v>289</v>
      </c>
      <c r="AL223" s="135">
        <f t="shared" si="142"/>
        <v>0</v>
      </c>
      <c r="AM223" s="100">
        <v>0</v>
      </c>
      <c r="AN223" s="100">
        <v>289</v>
      </c>
      <c r="AO223" s="100">
        <v>0</v>
      </c>
      <c r="AP223" s="106">
        <v>0</v>
      </c>
      <c r="AQ223" s="106">
        <v>0</v>
      </c>
      <c r="AR223" s="106">
        <v>0</v>
      </c>
      <c r="AS223" s="106">
        <v>0</v>
      </c>
      <c r="AT223" s="106">
        <v>0</v>
      </c>
      <c r="AU223" s="106">
        <v>0</v>
      </c>
      <c r="AV223" s="106">
        <v>0</v>
      </c>
      <c r="AW223" s="106">
        <v>0</v>
      </c>
      <c r="AX223" s="106">
        <v>0</v>
      </c>
      <c r="AY223" s="106">
        <v>0</v>
      </c>
      <c r="AZ223" s="106">
        <v>0</v>
      </c>
      <c r="BA223" s="106">
        <v>0</v>
      </c>
      <c r="BB223" s="106">
        <v>56</v>
      </c>
      <c r="BC223" s="106">
        <v>0</v>
      </c>
      <c r="BD223" s="106">
        <v>0</v>
      </c>
      <c r="BE223" s="106">
        <v>0</v>
      </c>
      <c r="BF223" s="106">
        <v>0</v>
      </c>
      <c r="BG223" s="135">
        <f t="shared" si="143"/>
        <v>28</v>
      </c>
      <c r="BH223" s="135">
        <f t="shared" si="144"/>
        <v>28</v>
      </c>
      <c r="BI223" s="106">
        <v>0</v>
      </c>
      <c r="BJ223" s="106">
        <v>28</v>
      </c>
      <c r="BK223" s="106">
        <v>28</v>
      </c>
      <c r="BL223" s="106">
        <v>0</v>
      </c>
      <c r="BM223" s="106">
        <v>0</v>
      </c>
      <c r="BN223" s="106">
        <v>0</v>
      </c>
      <c r="BO223" s="106">
        <v>0</v>
      </c>
      <c r="BP223" s="106">
        <v>56</v>
      </c>
      <c r="BQ223" s="106">
        <v>56</v>
      </c>
      <c r="BR223" s="106">
        <v>0</v>
      </c>
      <c r="BS223" s="106">
        <v>17</v>
      </c>
      <c r="BT223" s="106">
        <v>3</v>
      </c>
      <c r="BU223" s="106">
        <v>0</v>
      </c>
      <c r="BV223" s="106">
        <v>698</v>
      </c>
      <c r="BW223" s="106">
        <v>0</v>
      </c>
      <c r="BX223" s="106">
        <v>0</v>
      </c>
      <c r="BY223" s="106">
        <v>0</v>
      </c>
      <c r="BZ223" s="106">
        <v>0</v>
      </c>
      <c r="CA223" s="106">
        <v>0</v>
      </c>
      <c r="CB223" s="106">
        <v>0</v>
      </c>
      <c r="CC223" s="106">
        <v>1</v>
      </c>
      <c r="CD223" s="131">
        <v>0</v>
      </c>
      <c r="CE223" s="131">
        <v>0</v>
      </c>
      <c r="CF223" s="131">
        <v>0</v>
      </c>
      <c r="CG223" s="131">
        <v>0</v>
      </c>
      <c r="CH223" s="131">
        <v>0</v>
      </c>
    </row>
    <row r="224" spans="1:86" s="91" customFormat="1" ht="74.25" customHeight="1" x14ac:dyDescent="0.5">
      <c r="A224" s="112">
        <v>8</v>
      </c>
      <c r="B224" s="108" t="s">
        <v>348</v>
      </c>
      <c r="C224" s="114">
        <f t="shared" si="134"/>
        <v>37</v>
      </c>
      <c r="D224" s="142">
        <f t="shared" si="148"/>
        <v>133113.19834710745</v>
      </c>
      <c r="E224" s="105">
        <v>2383</v>
      </c>
      <c r="F224" s="114">
        <f t="shared" si="135"/>
        <v>517</v>
      </c>
      <c r="G224" s="114">
        <f t="shared" si="149"/>
        <v>187</v>
      </c>
      <c r="H224" s="117">
        <v>170</v>
      </c>
      <c r="I224" s="118">
        <v>17</v>
      </c>
      <c r="J224" s="105">
        <v>0</v>
      </c>
      <c r="K224" s="105">
        <v>1</v>
      </c>
      <c r="L224" s="105">
        <v>220</v>
      </c>
      <c r="M224" s="105">
        <v>281</v>
      </c>
      <c r="N224" s="119">
        <v>14</v>
      </c>
      <c r="O224" s="120">
        <v>33</v>
      </c>
      <c r="P224" s="105">
        <v>33</v>
      </c>
      <c r="Q224" s="105"/>
      <c r="R224" s="105">
        <v>1</v>
      </c>
      <c r="S224" s="105">
        <v>220</v>
      </c>
      <c r="T224" s="105"/>
      <c r="U224" s="105">
        <v>0</v>
      </c>
      <c r="V224" s="105">
        <v>0</v>
      </c>
      <c r="W224" s="105">
        <v>1</v>
      </c>
      <c r="X224" s="105">
        <v>0</v>
      </c>
      <c r="Y224" s="105">
        <v>0</v>
      </c>
      <c r="Z224" s="105">
        <v>30</v>
      </c>
      <c r="AA224" s="121">
        <v>4500</v>
      </c>
      <c r="AB224" s="122">
        <v>140</v>
      </c>
      <c r="AC224" s="99">
        <v>10</v>
      </c>
      <c r="AD224" s="99">
        <v>13</v>
      </c>
      <c r="AE224" s="102">
        <v>0</v>
      </c>
      <c r="AF224" s="102">
        <v>24</v>
      </c>
      <c r="AG224" s="102">
        <v>0</v>
      </c>
      <c r="AH224" s="101"/>
      <c r="AI224" s="135">
        <f t="shared" si="150"/>
        <v>118</v>
      </c>
      <c r="AJ224" s="135">
        <f t="shared" si="140"/>
        <v>90</v>
      </c>
      <c r="AK224" s="135">
        <f t="shared" si="141"/>
        <v>298</v>
      </c>
      <c r="AL224" s="135">
        <f t="shared" si="142"/>
        <v>5</v>
      </c>
      <c r="AM224" s="100">
        <v>0</v>
      </c>
      <c r="AN224" s="100">
        <v>298</v>
      </c>
      <c r="AO224" s="100">
        <v>5</v>
      </c>
      <c r="AP224" s="106">
        <v>0</v>
      </c>
      <c r="AQ224" s="106">
        <v>0</v>
      </c>
      <c r="AR224" s="106">
        <v>0</v>
      </c>
      <c r="AS224" s="106">
        <v>0</v>
      </c>
      <c r="AT224" s="106">
        <v>0</v>
      </c>
      <c r="AU224" s="106">
        <v>0</v>
      </c>
      <c r="AV224" s="106">
        <v>0</v>
      </c>
      <c r="AW224" s="106">
        <v>0</v>
      </c>
      <c r="AX224" s="106">
        <v>0</v>
      </c>
      <c r="AY224" s="106">
        <v>0</v>
      </c>
      <c r="AZ224" s="106">
        <v>0</v>
      </c>
      <c r="BA224" s="106">
        <v>0</v>
      </c>
      <c r="BB224" s="106">
        <v>20</v>
      </c>
      <c r="BC224" s="106">
        <v>0</v>
      </c>
      <c r="BD224" s="106">
        <v>0</v>
      </c>
      <c r="BE224" s="106">
        <v>0</v>
      </c>
      <c r="BF224" s="106">
        <v>0</v>
      </c>
      <c r="BG224" s="135">
        <f t="shared" si="143"/>
        <v>63</v>
      </c>
      <c r="BH224" s="135">
        <f t="shared" si="144"/>
        <v>63</v>
      </c>
      <c r="BI224" s="106">
        <v>0</v>
      </c>
      <c r="BJ224" s="106">
        <v>63</v>
      </c>
      <c r="BK224" s="106">
        <v>63</v>
      </c>
      <c r="BL224" s="106">
        <v>0</v>
      </c>
      <c r="BM224" s="106">
        <v>0</v>
      </c>
      <c r="BN224" s="106">
        <v>0</v>
      </c>
      <c r="BO224" s="106">
        <v>0</v>
      </c>
      <c r="BP224" s="106">
        <v>20</v>
      </c>
      <c r="BQ224" s="106">
        <v>20</v>
      </c>
      <c r="BR224" s="106">
        <v>0</v>
      </c>
      <c r="BS224" s="106">
        <v>15</v>
      </c>
      <c r="BT224" s="106">
        <v>2</v>
      </c>
      <c r="BU224" s="106">
        <v>0</v>
      </c>
      <c r="BV224" s="106">
        <v>615</v>
      </c>
      <c r="BW224" s="106">
        <v>0</v>
      </c>
      <c r="BX224" s="106">
        <v>0</v>
      </c>
      <c r="BY224" s="106">
        <v>0</v>
      </c>
      <c r="BZ224" s="106">
        <v>0</v>
      </c>
      <c r="CA224" s="106">
        <v>0</v>
      </c>
      <c r="CB224" s="106">
        <v>0</v>
      </c>
      <c r="CC224" s="106">
        <v>40</v>
      </c>
      <c r="CD224" s="131">
        <v>0</v>
      </c>
      <c r="CE224" s="131">
        <v>0</v>
      </c>
      <c r="CF224" s="131">
        <v>0</v>
      </c>
      <c r="CG224" s="131">
        <v>0</v>
      </c>
      <c r="CH224" s="131">
        <v>0</v>
      </c>
    </row>
    <row r="225" spans="1:86" s="91" customFormat="1" ht="74.25" customHeight="1" x14ac:dyDescent="0.5">
      <c r="A225" s="112">
        <v>9</v>
      </c>
      <c r="B225" s="108" t="s">
        <v>349</v>
      </c>
      <c r="C225" s="114">
        <f t="shared" si="134"/>
        <v>30</v>
      </c>
      <c r="D225" s="142">
        <f t="shared" si="148"/>
        <v>14132.454545454546</v>
      </c>
      <c r="E225" s="105">
        <v>253</v>
      </c>
      <c r="F225" s="114">
        <f t="shared" si="135"/>
        <v>434</v>
      </c>
      <c r="G225" s="114">
        <f t="shared" si="149"/>
        <v>144</v>
      </c>
      <c r="H225" s="117">
        <v>120</v>
      </c>
      <c r="I225" s="118">
        <v>24</v>
      </c>
      <c r="J225" s="105">
        <v>0</v>
      </c>
      <c r="K225" s="105">
        <v>18</v>
      </c>
      <c r="L225" s="105">
        <v>600</v>
      </c>
      <c r="M225" s="105">
        <v>200</v>
      </c>
      <c r="N225" s="119">
        <v>19</v>
      </c>
      <c r="O225" s="120">
        <v>35</v>
      </c>
      <c r="P225" s="105">
        <v>35</v>
      </c>
      <c r="Q225" s="105"/>
      <c r="R225" s="105">
        <v>18</v>
      </c>
      <c r="S225" s="105">
        <v>600</v>
      </c>
      <c r="T225" s="105"/>
      <c r="U225" s="105">
        <v>0</v>
      </c>
      <c r="V225" s="105">
        <v>0</v>
      </c>
      <c r="W225" s="105">
        <v>21</v>
      </c>
      <c r="X225" s="105">
        <v>0</v>
      </c>
      <c r="Y225" s="105">
        <v>0</v>
      </c>
      <c r="Z225" s="105">
        <v>635</v>
      </c>
      <c r="AA225" s="121">
        <v>4500</v>
      </c>
      <c r="AB225" s="122">
        <v>190</v>
      </c>
      <c r="AC225" s="102">
        <v>8</v>
      </c>
      <c r="AD225" s="102">
        <v>10</v>
      </c>
      <c r="AE225" s="102">
        <v>0</v>
      </c>
      <c r="AF225" s="102">
        <v>20</v>
      </c>
      <c r="AG225" s="102">
        <v>0</v>
      </c>
      <c r="AH225" s="101"/>
      <c r="AI225" s="135">
        <f t="shared" si="150"/>
        <v>171</v>
      </c>
      <c r="AJ225" s="135">
        <f t="shared" si="140"/>
        <v>101</v>
      </c>
      <c r="AK225" s="135">
        <f t="shared" si="141"/>
        <v>307</v>
      </c>
      <c r="AL225" s="135">
        <f t="shared" si="142"/>
        <v>6</v>
      </c>
      <c r="AM225" s="100">
        <v>0</v>
      </c>
      <c r="AN225" s="100">
        <v>307</v>
      </c>
      <c r="AO225" s="100">
        <v>6</v>
      </c>
      <c r="AP225" s="106">
        <v>0</v>
      </c>
      <c r="AQ225" s="106">
        <v>0</v>
      </c>
      <c r="AR225" s="106">
        <v>0</v>
      </c>
      <c r="AS225" s="106">
        <v>0</v>
      </c>
      <c r="AT225" s="106">
        <v>0</v>
      </c>
      <c r="AU225" s="106">
        <v>0</v>
      </c>
      <c r="AV225" s="106">
        <v>0</v>
      </c>
      <c r="AW225" s="106">
        <v>0</v>
      </c>
      <c r="AX225" s="106">
        <v>0</v>
      </c>
      <c r="AY225" s="106">
        <v>0</v>
      </c>
      <c r="AZ225" s="106">
        <v>0</v>
      </c>
      <c r="BA225" s="106">
        <v>0</v>
      </c>
      <c r="BB225" s="106">
        <v>74</v>
      </c>
      <c r="BC225" s="106">
        <v>0</v>
      </c>
      <c r="BD225" s="106">
        <v>0</v>
      </c>
      <c r="BE225" s="106">
        <v>0</v>
      </c>
      <c r="BF225" s="106">
        <v>0</v>
      </c>
      <c r="BG225" s="135">
        <f t="shared" si="143"/>
        <v>31</v>
      </c>
      <c r="BH225" s="135">
        <f t="shared" si="144"/>
        <v>31</v>
      </c>
      <c r="BI225" s="106">
        <v>0</v>
      </c>
      <c r="BJ225" s="106">
        <v>31</v>
      </c>
      <c r="BK225" s="106">
        <v>31</v>
      </c>
      <c r="BL225" s="106">
        <v>0</v>
      </c>
      <c r="BM225" s="106">
        <v>0</v>
      </c>
      <c r="BN225" s="106">
        <v>0</v>
      </c>
      <c r="BO225" s="106">
        <v>0</v>
      </c>
      <c r="BP225" s="106">
        <v>64</v>
      </c>
      <c r="BQ225" s="106">
        <v>64</v>
      </c>
      <c r="BR225" s="106">
        <v>0</v>
      </c>
      <c r="BS225" s="106">
        <v>2</v>
      </c>
      <c r="BT225" s="106">
        <v>0</v>
      </c>
      <c r="BU225" s="106">
        <v>0</v>
      </c>
      <c r="BV225" s="106">
        <v>48</v>
      </c>
      <c r="BW225" s="106">
        <v>0</v>
      </c>
      <c r="BX225" s="106">
        <v>0</v>
      </c>
      <c r="BY225" s="106">
        <v>0</v>
      </c>
      <c r="BZ225" s="106">
        <v>0</v>
      </c>
      <c r="CA225" s="106">
        <v>0</v>
      </c>
      <c r="CB225" s="106">
        <v>0</v>
      </c>
      <c r="CC225" s="106">
        <v>0</v>
      </c>
      <c r="CD225" s="131">
        <v>0</v>
      </c>
      <c r="CE225" s="131">
        <v>0</v>
      </c>
      <c r="CF225" s="131">
        <v>0</v>
      </c>
      <c r="CG225" s="131">
        <v>0</v>
      </c>
      <c r="CH225" s="131">
        <v>0</v>
      </c>
    </row>
    <row r="226" spans="1:86" s="91" customFormat="1" ht="74.25" customHeight="1" x14ac:dyDescent="0.5">
      <c r="A226" s="112">
        <v>10</v>
      </c>
      <c r="B226" s="108" t="s">
        <v>350</v>
      </c>
      <c r="C226" s="114">
        <f t="shared" si="134"/>
        <v>21</v>
      </c>
      <c r="D226" s="142">
        <f t="shared" si="148"/>
        <v>45972.371900826452</v>
      </c>
      <c r="E226" s="105">
        <v>823</v>
      </c>
      <c r="F226" s="114">
        <f t="shared" si="135"/>
        <v>247</v>
      </c>
      <c r="G226" s="114">
        <f t="shared" si="149"/>
        <v>127</v>
      </c>
      <c r="H226" s="117">
        <v>115</v>
      </c>
      <c r="I226" s="118">
        <v>12</v>
      </c>
      <c r="J226" s="105">
        <v>0</v>
      </c>
      <c r="K226" s="105">
        <v>21</v>
      </c>
      <c r="L226" s="105">
        <v>735</v>
      </c>
      <c r="M226" s="105">
        <v>41</v>
      </c>
      <c r="N226" s="119">
        <v>12</v>
      </c>
      <c r="O226" s="120">
        <v>25</v>
      </c>
      <c r="P226" s="105">
        <v>25</v>
      </c>
      <c r="Q226" s="105"/>
      <c r="R226" s="105">
        <v>21</v>
      </c>
      <c r="S226" s="105">
        <v>735</v>
      </c>
      <c r="T226" s="105"/>
      <c r="U226" s="105">
        <v>0</v>
      </c>
      <c r="V226" s="105">
        <v>0</v>
      </c>
      <c r="W226" s="105">
        <v>0</v>
      </c>
      <c r="X226" s="105">
        <v>0</v>
      </c>
      <c r="Y226" s="105">
        <v>0</v>
      </c>
      <c r="Z226" s="105"/>
      <c r="AA226" s="121">
        <v>4500</v>
      </c>
      <c r="AB226" s="122">
        <v>150</v>
      </c>
      <c r="AC226" s="102">
        <v>4</v>
      </c>
      <c r="AD226" s="102">
        <v>5</v>
      </c>
      <c r="AE226" s="102">
        <v>0</v>
      </c>
      <c r="AF226" s="102">
        <v>16</v>
      </c>
      <c r="AG226" s="102">
        <v>0</v>
      </c>
      <c r="AH226" s="101"/>
      <c r="AI226" s="135">
        <f t="shared" si="150"/>
        <v>212</v>
      </c>
      <c r="AJ226" s="135">
        <f t="shared" si="140"/>
        <v>118</v>
      </c>
      <c r="AK226" s="135">
        <f t="shared" si="141"/>
        <v>185</v>
      </c>
      <c r="AL226" s="135">
        <f t="shared" si="142"/>
        <v>3</v>
      </c>
      <c r="AM226" s="100">
        <v>0</v>
      </c>
      <c r="AN226" s="100">
        <v>185</v>
      </c>
      <c r="AO226" s="100">
        <v>3</v>
      </c>
      <c r="AP226" s="106">
        <v>0</v>
      </c>
      <c r="AQ226" s="106">
        <v>0</v>
      </c>
      <c r="AR226" s="106">
        <v>0</v>
      </c>
      <c r="AS226" s="106">
        <v>0</v>
      </c>
      <c r="AT226" s="106">
        <v>0</v>
      </c>
      <c r="AU226" s="106">
        <v>0</v>
      </c>
      <c r="AV226" s="106">
        <v>0</v>
      </c>
      <c r="AW226" s="106">
        <v>0</v>
      </c>
      <c r="AX226" s="106">
        <v>0</v>
      </c>
      <c r="AY226" s="106">
        <v>0</v>
      </c>
      <c r="AZ226" s="106">
        <v>0</v>
      </c>
      <c r="BA226" s="106">
        <v>0</v>
      </c>
      <c r="BB226" s="106">
        <v>91</v>
      </c>
      <c r="BC226" s="106">
        <v>0</v>
      </c>
      <c r="BD226" s="106">
        <v>0</v>
      </c>
      <c r="BE226" s="106">
        <v>0</v>
      </c>
      <c r="BF226" s="106">
        <v>0</v>
      </c>
      <c r="BG226" s="135">
        <f t="shared" si="143"/>
        <v>24</v>
      </c>
      <c r="BH226" s="135">
        <f t="shared" si="144"/>
        <v>24</v>
      </c>
      <c r="BI226" s="106">
        <v>0</v>
      </c>
      <c r="BJ226" s="106">
        <v>24</v>
      </c>
      <c r="BK226" s="106">
        <v>24</v>
      </c>
      <c r="BL226" s="106">
        <v>0</v>
      </c>
      <c r="BM226" s="106">
        <v>0</v>
      </c>
      <c r="BN226" s="106">
        <v>0</v>
      </c>
      <c r="BO226" s="106">
        <v>0</v>
      </c>
      <c r="BP226" s="106">
        <v>91</v>
      </c>
      <c r="BQ226" s="106">
        <v>91</v>
      </c>
      <c r="BR226" s="106">
        <v>0</v>
      </c>
      <c r="BS226" s="106">
        <v>6</v>
      </c>
      <c r="BT226" s="106">
        <v>0</v>
      </c>
      <c r="BU226" s="106">
        <v>0</v>
      </c>
      <c r="BV226" s="106">
        <v>187</v>
      </c>
      <c r="BW226" s="106">
        <v>0</v>
      </c>
      <c r="BX226" s="106">
        <v>0</v>
      </c>
      <c r="BY226" s="106">
        <v>0</v>
      </c>
      <c r="BZ226" s="106">
        <v>0</v>
      </c>
      <c r="CA226" s="106">
        <v>0</v>
      </c>
      <c r="CB226" s="106">
        <v>0</v>
      </c>
      <c r="CC226" s="106">
        <v>7</v>
      </c>
      <c r="CD226" s="131">
        <v>0</v>
      </c>
      <c r="CE226" s="131">
        <v>0</v>
      </c>
      <c r="CF226" s="131">
        <v>0</v>
      </c>
      <c r="CG226" s="131">
        <v>0</v>
      </c>
      <c r="CH226" s="131">
        <v>0</v>
      </c>
    </row>
    <row r="227" spans="1:86" s="91" customFormat="1" ht="74.25" customHeight="1" x14ac:dyDescent="0.5">
      <c r="A227" s="112">
        <v>11</v>
      </c>
      <c r="B227" s="108" t="s">
        <v>351</v>
      </c>
      <c r="C227" s="114">
        <f t="shared" si="134"/>
        <v>46</v>
      </c>
      <c r="D227" s="142">
        <f t="shared" si="148"/>
        <v>3295.7107438016533</v>
      </c>
      <c r="E227" s="105">
        <v>59</v>
      </c>
      <c r="F227" s="114">
        <f t="shared" si="135"/>
        <v>418</v>
      </c>
      <c r="G227" s="114">
        <f t="shared" si="149"/>
        <v>143</v>
      </c>
      <c r="H227" s="117">
        <v>130</v>
      </c>
      <c r="I227" s="118">
        <v>13</v>
      </c>
      <c r="J227" s="105">
        <v>0</v>
      </c>
      <c r="K227" s="105">
        <v>30</v>
      </c>
      <c r="L227" s="105">
        <v>0</v>
      </c>
      <c r="M227" s="105">
        <v>183</v>
      </c>
      <c r="N227" s="119">
        <v>7</v>
      </c>
      <c r="O227" s="120">
        <v>25</v>
      </c>
      <c r="P227" s="105">
        <v>25</v>
      </c>
      <c r="Q227" s="105"/>
      <c r="R227" s="105">
        <v>30</v>
      </c>
      <c r="S227" s="105">
        <v>0</v>
      </c>
      <c r="T227" s="105"/>
      <c r="U227" s="105">
        <v>0</v>
      </c>
      <c r="V227" s="105">
        <v>0</v>
      </c>
      <c r="W227" s="105">
        <v>0</v>
      </c>
      <c r="X227" s="105">
        <v>0</v>
      </c>
      <c r="Y227" s="105">
        <v>0</v>
      </c>
      <c r="Z227" s="105"/>
      <c r="AA227" s="121">
        <v>3500</v>
      </c>
      <c r="AB227" s="122">
        <v>110</v>
      </c>
      <c r="AC227" s="102">
        <v>12</v>
      </c>
      <c r="AD227" s="102">
        <v>13</v>
      </c>
      <c r="AE227" s="102">
        <v>1</v>
      </c>
      <c r="AF227" s="102">
        <v>31</v>
      </c>
      <c r="AG227" s="102">
        <v>1</v>
      </c>
      <c r="AH227" s="101"/>
      <c r="AI227" s="135">
        <f t="shared" si="150"/>
        <v>168</v>
      </c>
      <c r="AJ227" s="135">
        <f t="shared" si="140"/>
        <v>91</v>
      </c>
      <c r="AK227" s="135">
        <f t="shared" si="141"/>
        <v>455</v>
      </c>
      <c r="AL227" s="135">
        <f t="shared" si="142"/>
        <v>0</v>
      </c>
      <c r="AM227" s="100">
        <v>0</v>
      </c>
      <c r="AN227" s="100">
        <v>455</v>
      </c>
      <c r="AO227" s="100">
        <v>0</v>
      </c>
      <c r="AP227" s="106">
        <v>0</v>
      </c>
      <c r="AQ227" s="106">
        <v>0</v>
      </c>
      <c r="AR227" s="106">
        <v>0</v>
      </c>
      <c r="AS227" s="106">
        <v>0</v>
      </c>
      <c r="AT227" s="106">
        <v>0</v>
      </c>
      <c r="AU227" s="106">
        <v>0</v>
      </c>
      <c r="AV227" s="106">
        <v>0</v>
      </c>
      <c r="AW227" s="106">
        <v>0</v>
      </c>
      <c r="AX227" s="106">
        <v>0</v>
      </c>
      <c r="AY227" s="106">
        <v>0</v>
      </c>
      <c r="AZ227" s="106">
        <v>0</v>
      </c>
      <c r="BA227" s="106">
        <v>0</v>
      </c>
      <c r="BB227" s="106">
        <v>76</v>
      </c>
      <c r="BC227" s="106">
        <v>0</v>
      </c>
      <c r="BD227" s="106">
        <v>0</v>
      </c>
      <c r="BE227" s="106">
        <v>0</v>
      </c>
      <c r="BF227" s="106">
        <v>0</v>
      </c>
      <c r="BG227" s="135">
        <f t="shared" si="143"/>
        <v>15</v>
      </c>
      <c r="BH227" s="135">
        <f t="shared" si="144"/>
        <v>15</v>
      </c>
      <c r="BI227" s="106">
        <v>0</v>
      </c>
      <c r="BJ227" s="106">
        <v>15</v>
      </c>
      <c r="BK227" s="106">
        <v>15</v>
      </c>
      <c r="BL227" s="106">
        <v>0</v>
      </c>
      <c r="BM227" s="106">
        <v>0</v>
      </c>
      <c r="BN227" s="106">
        <v>0</v>
      </c>
      <c r="BO227" s="106">
        <v>0</v>
      </c>
      <c r="BP227" s="106">
        <v>76</v>
      </c>
      <c r="BQ227" s="106">
        <v>76</v>
      </c>
      <c r="BR227" s="106">
        <v>0</v>
      </c>
      <c r="BS227" s="106">
        <v>1</v>
      </c>
      <c r="BT227" s="106">
        <v>0</v>
      </c>
      <c r="BU227" s="106">
        <v>0</v>
      </c>
      <c r="BV227" s="106">
        <v>33</v>
      </c>
      <c r="BW227" s="106">
        <v>0</v>
      </c>
      <c r="BX227" s="106">
        <v>0</v>
      </c>
      <c r="BY227" s="106">
        <v>0</v>
      </c>
      <c r="BZ227" s="106">
        <v>0</v>
      </c>
      <c r="CA227" s="106">
        <v>0</v>
      </c>
      <c r="CB227" s="106">
        <v>0</v>
      </c>
      <c r="CC227" s="106">
        <v>2</v>
      </c>
      <c r="CD227" s="131">
        <v>0</v>
      </c>
      <c r="CE227" s="131">
        <v>0</v>
      </c>
      <c r="CF227" s="131">
        <v>0</v>
      </c>
      <c r="CG227" s="131">
        <v>0</v>
      </c>
      <c r="CH227" s="131">
        <v>0</v>
      </c>
    </row>
  </sheetData>
  <sheetProtection selectLockedCells="1" selectUnlockedCells="1"/>
  <mergeCells count="158">
    <mergeCell ref="A182:B182"/>
    <mergeCell ref="A202:B202"/>
    <mergeCell ref="A216:B216"/>
    <mergeCell ref="A88:B88"/>
    <mergeCell ref="A100:B100"/>
    <mergeCell ref="A114:B114"/>
    <mergeCell ref="A131:B131"/>
    <mergeCell ref="A143:B143"/>
    <mergeCell ref="A159:B159"/>
    <mergeCell ref="CG8:CH8"/>
    <mergeCell ref="A9:B9"/>
    <mergeCell ref="A27:B27"/>
    <mergeCell ref="A44:B44"/>
    <mergeCell ref="A58:B58"/>
    <mergeCell ref="A72:B72"/>
    <mergeCell ref="BG8:BQ8"/>
    <mergeCell ref="BR8:BV8"/>
    <mergeCell ref="BW8:CA8"/>
    <mergeCell ref="CB8:CC8"/>
    <mergeCell ref="CD8:CF8"/>
    <mergeCell ref="AA8:AB8"/>
    <mergeCell ref="AC8:AJ8"/>
    <mergeCell ref="AK8:AO8"/>
    <mergeCell ref="AP8:AR8"/>
    <mergeCell ref="AS8:BC8"/>
    <mergeCell ref="BD8:BF8"/>
    <mergeCell ref="A8:B8"/>
    <mergeCell ref="C8:F8"/>
    <mergeCell ref="G8:H8"/>
    <mergeCell ref="O8:Q8"/>
    <mergeCell ref="J8:L8"/>
    <mergeCell ref="CC6:CC7"/>
    <mergeCell ref="CD6:CD7"/>
    <mergeCell ref="CE6:CE7"/>
    <mergeCell ref="CF6:CF7"/>
    <mergeCell ref="G7:I7"/>
    <mergeCell ref="K7:L7"/>
    <mergeCell ref="O7:Q7"/>
    <mergeCell ref="U7:V7"/>
    <mergeCell ref="BW6:BW7"/>
    <mergeCell ref="BX6:BX7"/>
    <mergeCell ref="BY6:BY7"/>
    <mergeCell ref="BZ6:BZ7"/>
    <mergeCell ref="CA6:CA7"/>
    <mergeCell ref="CB6:CB7"/>
    <mergeCell ref="BR6:BR7"/>
    <mergeCell ref="BS6:BS7"/>
    <mergeCell ref="BT6:BT7"/>
    <mergeCell ref="BU6:BU7"/>
    <mergeCell ref="BV6:BV7"/>
    <mergeCell ref="BN6:BN7"/>
    <mergeCell ref="BO6:BO7"/>
    <mergeCell ref="BP6:BP7"/>
    <mergeCell ref="BQ6:BQ7"/>
    <mergeCell ref="BF6:BF7"/>
    <mergeCell ref="BI6:BI7"/>
    <mergeCell ref="BJ6:BJ7"/>
    <mergeCell ref="BK6:BK7"/>
    <mergeCell ref="BL6:BL7"/>
    <mergeCell ref="BM6:BM7"/>
    <mergeCell ref="BH4:BH7"/>
    <mergeCell ref="BI4:BN4"/>
    <mergeCell ref="BI5:BK5"/>
    <mergeCell ref="BL5:BN5"/>
    <mergeCell ref="BW5:BY5"/>
    <mergeCell ref="BZ5:CA5"/>
    <mergeCell ref="CH5:CH7"/>
    <mergeCell ref="AC6:AC7"/>
    <mergeCell ref="AD6:AD7"/>
    <mergeCell ref="AM6:AM7"/>
    <mergeCell ref="AN6:AN7"/>
    <mergeCell ref="AO6:AO7"/>
    <mergeCell ref="AP6:AP7"/>
    <mergeCell ref="AQ6:AQ7"/>
    <mergeCell ref="CB4:CC5"/>
    <mergeCell ref="CD4:CF5"/>
    <mergeCell ref="CG4:CG7"/>
    <mergeCell ref="BO4:BQ5"/>
    <mergeCell ref="BR4:BV4"/>
    <mergeCell ref="BW4:CA4"/>
    <mergeCell ref="BR5:BT5"/>
    <mergeCell ref="BU5:BV5"/>
    <mergeCell ref="AZ6:AZ7"/>
    <mergeCell ref="BA6:BA7"/>
    <mergeCell ref="BB6:BB7"/>
    <mergeCell ref="BC6:BC7"/>
    <mergeCell ref="BD6:BD7"/>
    <mergeCell ref="AC4:AD5"/>
    <mergeCell ref="AE4:AE7"/>
    <mergeCell ref="Y5:Y6"/>
    <mergeCell ref="Z5:Z6"/>
    <mergeCell ref="AB5:AB6"/>
    <mergeCell ref="AM5:AO5"/>
    <mergeCell ref="AP5:AR5"/>
    <mergeCell ref="AR6:AR7"/>
    <mergeCell ref="AF4:AF7"/>
    <mergeCell ref="AG4:AG7"/>
    <mergeCell ref="AK4:AK7"/>
    <mergeCell ref="W7:Z7"/>
    <mergeCell ref="AL4:AL7"/>
    <mergeCell ref="AM4:AU4"/>
    <mergeCell ref="AH4:AH7"/>
    <mergeCell ref="AV5:AX5"/>
    <mergeCell ref="AY5:AZ5"/>
    <mergeCell ref="AS6:AS7"/>
    <mergeCell ref="BE6:BE7"/>
    <mergeCell ref="AT6:AT7"/>
    <mergeCell ref="AU6:AU7"/>
    <mergeCell ref="AV6:AV7"/>
    <mergeCell ref="AW6:AW7"/>
    <mergeCell ref="AX6:AX7"/>
    <mergeCell ref="AY6:AY7"/>
    <mergeCell ref="AC3:AG3"/>
    <mergeCell ref="AI3:AI7"/>
    <mergeCell ref="AJ3:AJ7"/>
    <mergeCell ref="AK3:BF3"/>
    <mergeCell ref="BG3:CH3"/>
    <mergeCell ref="G4:G6"/>
    <mergeCell ref="H4:J4"/>
    <mergeCell ref="K4:L5"/>
    <mergeCell ref="N4:N6"/>
    <mergeCell ref="U4:V4"/>
    <mergeCell ref="W4:W6"/>
    <mergeCell ref="X4:Z4"/>
    <mergeCell ref="S5:S6"/>
    <mergeCell ref="U5:U6"/>
    <mergeCell ref="V5:V6"/>
    <mergeCell ref="X5:X6"/>
    <mergeCell ref="H5:H6"/>
    <mergeCell ref="I5:I6"/>
    <mergeCell ref="J5:J6"/>
    <mergeCell ref="AV4:AZ4"/>
    <mergeCell ref="BA4:BC5"/>
    <mergeCell ref="BD4:BF5"/>
    <mergeCell ref="BG4:BG7"/>
    <mergeCell ref="AS5:AU5"/>
    <mergeCell ref="M4:M6"/>
    <mergeCell ref="R4:T4"/>
    <mergeCell ref="T5:T6"/>
    <mergeCell ref="R7:T7"/>
    <mergeCell ref="R8:T8"/>
    <mergeCell ref="B1:AB1"/>
    <mergeCell ref="Z2:AB2"/>
    <mergeCell ref="A3:A7"/>
    <mergeCell ref="B3:B7"/>
    <mergeCell ref="C3:C7"/>
    <mergeCell ref="E3:E7"/>
    <mergeCell ref="F3:F6"/>
    <mergeCell ref="G3:AB3"/>
    <mergeCell ref="O4:O6"/>
    <mergeCell ref="P4:Q4"/>
    <mergeCell ref="P5:P6"/>
    <mergeCell ref="Q5:Q6"/>
    <mergeCell ref="R5:R6"/>
    <mergeCell ref="AA4:AA6"/>
    <mergeCell ref="D4:D7"/>
    <mergeCell ref="U8:V8"/>
    <mergeCell ref="X8:Z8"/>
  </mergeCells>
  <printOptions horizontalCentered="1"/>
  <pageMargins left="0.23622047244094491" right="0.19685039370078741" top="0.74803149606299213" bottom="0.74803149606299213" header="0.19685039370078741" footer="0.19685039370078741"/>
  <pageSetup paperSize="9" scale="20" orientation="landscape" horizontalDpi="180" verticalDpi="180" r:id="rId1"/>
  <colBreaks count="2" manualBreakCount="2">
    <brk id="28" max="225" man="1"/>
    <brk id="60" max="22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BK29"/>
  <sheetViews>
    <sheetView view="pageBreakPreview" zoomScale="40" zoomScaleNormal="10" zoomScaleSheetLayoutView="40" zoomScalePageLayoutView="10" workbookViewId="0">
      <pane ySplit="10" topLeftCell="A11" activePane="bottomLeft" state="frozen"/>
      <selection pane="bottomLeft" activeCell="I14" sqref="I14"/>
    </sheetView>
  </sheetViews>
  <sheetFormatPr defaultRowHeight="20.25" x14ac:dyDescent="0.3"/>
  <cols>
    <col min="1" max="1" width="8.140625" style="96" customWidth="1"/>
    <col min="2" max="2" width="41" style="96" customWidth="1"/>
    <col min="3" max="3" width="25.5703125" style="96" customWidth="1"/>
    <col min="4" max="4" width="23.7109375" style="96" customWidth="1"/>
    <col min="5" max="5" width="20.28515625" style="96" customWidth="1"/>
    <col min="6" max="6" width="20.7109375" style="96" customWidth="1"/>
    <col min="7" max="7" width="19.28515625" style="96" customWidth="1"/>
    <col min="8" max="8" width="16.7109375" style="96" hidden="1" customWidth="1"/>
    <col min="9" max="9" width="21.85546875" style="96" customWidth="1"/>
    <col min="10" max="10" width="22.140625" style="96" customWidth="1"/>
    <col min="11" max="11" width="16.7109375" style="96" hidden="1" customWidth="1"/>
    <col min="12" max="12" width="20.140625" style="96" customWidth="1"/>
    <col min="13" max="13" width="20.42578125" style="96" customWidth="1"/>
    <col min="14" max="14" width="16.7109375" style="96" hidden="1" customWidth="1"/>
    <col min="15" max="15" width="24.5703125" style="96" customWidth="1"/>
    <col min="16" max="16" width="23.28515625" style="96" customWidth="1"/>
    <col min="17" max="17" width="16.7109375" style="96" hidden="1" customWidth="1"/>
    <col min="18" max="18" width="21" style="96" hidden="1" customWidth="1"/>
    <col min="19" max="19" width="19.140625" style="96" hidden="1" customWidth="1"/>
    <col min="20" max="20" width="16.28515625" style="96" hidden="1" customWidth="1"/>
    <col min="21" max="21" width="21.42578125" style="96" hidden="1" customWidth="1"/>
    <col min="22" max="22" width="20.85546875" style="96" hidden="1" customWidth="1"/>
    <col min="23" max="23" width="18" style="96" hidden="1" customWidth="1"/>
    <col min="24" max="24" width="18.28515625" style="96" hidden="1" customWidth="1"/>
    <col min="25" max="25" width="19.140625" style="96" hidden="1" customWidth="1"/>
    <col min="26" max="26" width="23" style="96" hidden="1" customWidth="1"/>
    <col min="27" max="27" width="18.28515625" style="96" hidden="1" customWidth="1"/>
    <col min="28" max="28" width="19.140625" style="96" hidden="1" customWidth="1"/>
    <col min="29" max="29" width="22.85546875" style="96" hidden="1" customWidth="1"/>
    <col min="30" max="30" width="20.42578125" style="96" hidden="1" customWidth="1"/>
    <col min="31" max="31" width="19.140625" style="96" hidden="1" customWidth="1"/>
    <col min="32" max="32" width="21.42578125" style="96" hidden="1" customWidth="1"/>
    <col min="33" max="33" width="18.7109375" style="96" hidden="1" customWidth="1"/>
    <col min="34" max="34" width="19.140625" style="96" hidden="1" customWidth="1"/>
    <col min="35" max="35" width="1.42578125" style="96" hidden="1" customWidth="1"/>
    <col min="36" max="36" width="22" style="96" customWidth="1"/>
    <col min="37" max="37" width="22.85546875" style="96" customWidth="1"/>
    <col min="38" max="38" width="18.5703125" style="96" customWidth="1"/>
    <col min="39" max="39" width="28" style="96" customWidth="1"/>
    <col min="40" max="40" width="27" style="96" customWidth="1"/>
    <col min="41" max="41" width="20.140625" style="96" customWidth="1"/>
    <col min="42" max="42" width="19.85546875" style="96" customWidth="1"/>
    <col min="43" max="43" width="21.7109375" style="96" customWidth="1"/>
    <col min="44" max="44" width="25.7109375" style="96" customWidth="1"/>
    <col min="45" max="45" width="21.7109375" style="96" customWidth="1"/>
    <col min="46" max="46" width="21.85546875" style="96" customWidth="1"/>
    <col min="47" max="47" width="24" style="96" customWidth="1"/>
    <col min="48" max="48" width="22.7109375" style="96" customWidth="1"/>
    <col min="49" max="49" width="19.85546875" style="96" customWidth="1"/>
    <col min="50" max="50" width="26.140625" style="96" customWidth="1"/>
    <col min="51" max="51" width="20.5703125" style="96" customWidth="1"/>
    <col min="52" max="52" width="19.85546875" style="96" customWidth="1"/>
    <col min="53" max="53" width="24.28515625" style="96" customWidth="1"/>
    <col min="54" max="54" width="18.28515625" style="96" customWidth="1"/>
    <col min="55" max="55" width="22.85546875" style="96" customWidth="1"/>
    <col min="56" max="56" width="18.28515625" style="96" customWidth="1"/>
    <col min="57" max="57" width="20.5703125" style="96" customWidth="1"/>
    <col min="58" max="58" width="18.28515625" style="96" customWidth="1"/>
    <col min="59" max="59" width="21.140625" style="96" customWidth="1"/>
    <col min="60" max="60" width="18.28515625" style="96" customWidth="1"/>
    <col min="61" max="61" width="20.5703125" style="96" customWidth="1"/>
    <col min="62" max="62" width="18.28515625" style="96" customWidth="1"/>
    <col min="63" max="63" width="21.7109375" style="96" customWidth="1"/>
    <col min="64" max="16384" width="9.140625" style="96"/>
  </cols>
  <sheetData>
    <row r="2" spans="1:63" ht="44.25" hidden="1" customHeight="1" x14ac:dyDescent="0.3">
      <c r="AX2" s="372"/>
      <c r="AY2" s="372"/>
      <c r="AZ2" s="372"/>
      <c r="BA2" s="372"/>
      <c r="BB2" s="46"/>
    </row>
    <row r="3" spans="1:63" ht="44.25" customHeight="1" x14ac:dyDescent="0.3">
      <c r="BH3" s="372" t="s">
        <v>373</v>
      </c>
      <c r="BI3" s="372"/>
      <c r="BJ3" s="372"/>
      <c r="BK3" s="372"/>
    </row>
    <row r="4" spans="1:63" ht="115.5" customHeight="1" x14ac:dyDescent="0.3">
      <c r="A4" s="387" t="s">
        <v>431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387"/>
      <c r="AB4" s="387"/>
      <c r="AC4" s="387"/>
      <c r="AD4" s="387"/>
      <c r="AE4" s="387"/>
      <c r="AF4" s="387"/>
      <c r="AG4" s="387"/>
      <c r="AH4" s="387"/>
      <c r="AI4" s="387"/>
      <c r="AJ4" s="387"/>
      <c r="AK4" s="387"/>
      <c r="AL4" s="387"/>
      <c r="AM4" s="387"/>
      <c r="AN4" s="387"/>
      <c r="AO4" s="387"/>
      <c r="AP4" s="387"/>
      <c r="AQ4" s="387"/>
      <c r="AR4" s="387"/>
      <c r="AS4" s="387"/>
      <c r="AT4" s="387"/>
      <c r="AU4" s="387"/>
      <c r="AV4" s="387"/>
      <c r="AW4" s="387"/>
      <c r="AX4" s="387"/>
      <c r="AY4" s="387"/>
      <c r="AZ4" s="387"/>
      <c r="BA4" s="387"/>
      <c r="BB4" s="387"/>
      <c r="BC4" s="387"/>
      <c r="BD4" s="387"/>
      <c r="BE4" s="387"/>
      <c r="BF4" s="387"/>
      <c r="BG4" s="387"/>
      <c r="BH4" s="387"/>
      <c r="BI4" s="387"/>
      <c r="BJ4" s="387"/>
      <c r="BK4" s="387"/>
    </row>
    <row r="5" spans="1:63" ht="48" customHeight="1" x14ac:dyDescent="0.3">
      <c r="A5" s="270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0"/>
      <c r="BK5" s="270"/>
    </row>
    <row r="6" spans="1:63" ht="45" customHeight="1" x14ac:dyDescent="0.3"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BB6" s="273"/>
      <c r="BH6" s="449" t="s">
        <v>433</v>
      </c>
      <c r="BI6" s="449"/>
      <c r="BJ6" s="449"/>
      <c r="BK6" s="449"/>
    </row>
    <row r="7" spans="1:63" ht="76.5" customHeight="1" x14ac:dyDescent="0.3">
      <c r="A7" s="406" t="s">
        <v>0</v>
      </c>
      <c r="B7" s="401" t="s">
        <v>110</v>
      </c>
      <c r="C7" s="400" t="s">
        <v>138</v>
      </c>
      <c r="D7" s="400"/>
      <c r="E7" s="400"/>
      <c r="F7" s="401" t="s">
        <v>41</v>
      </c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2" t="s">
        <v>150</v>
      </c>
      <c r="S7" s="402"/>
      <c r="T7" s="402"/>
      <c r="U7" s="402"/>
      <c r="V7" s="402"/>
      <c r="W7" s="402"/>
      <c r="X7" s="403" t="s">
        <v>41</v>
      </c>
      <c r="Y7" s="403"/>
      <c r="Z7" s="403"/>
      <c r="AA7" s="403"/>
      <c r="AB7" s="403"/>
      <c r="AC7" s="403"/>
      <c r="AD7" s="403"/>
      <c r="AE7" s="403"/>
      <c r="AF7" s="403"/>
      <c r="AG7" s="403"/>
      <c r="AH7" s="403"/>
      <c r="AI7" s="403"/>
      <c r="AJ7" s="402" t="s">
        <v>391</v>
      </c>
      <c r="AK7" s="402"/>
      <c r="AL7" s="402"/>
      <c r="AM7" s="402"/>
      <c r="AN7" s="402"/>
      <c r="AO7" s="402"/>
      <c r="AP7" s="403" t="s">
        <v>41</v>
      </c>
      <c r="AQ7" s="403"/>
      <c r="AR7" s="403"/>
      <c r="AS7" s="403"/>
      <c r="AT7" s="403"/>
      <c r="AU7" s="403"/>
      <c r="AV7" s="403"/>
      <c r="AW7" s="403"/>
      <c r="AX7" s="403"/>
      <c r="AY7" s="403"/>
      <c r="AZ7" s="403"/>
      <c r="BA7" s="403"/>
      <c r="BB7" s="452" t="s">
        <v>445</v>
      </c>
      <c r="BC7" s="452"/>
      <c r="BD7" s="451" t="s">
        <v>41</v>
      </c>
      <c r="BE7" s="451"/>
      <c r="BF7" s="451"/>
      <c r="BG7" s="451"/>
      <c r="BH7" s="451"/>
      <c r="BI7" s="451"/>
      <c r="BJ7" s="451"/>
      <c r="BK7" s="451"/>
    </row>
    <row r="8" spans="1:63" ht="165.75" customHeight="1" x14ac:dyDescent="0.3">
      <c r="A8" s="406"/>
      <c r="B8" s="401"/>
      <c r="C8" s="400"/>
      <c r="D8" s="400"/>
      <c r="E8" s="400"/>
      <c r="F8" s="401" t="s">
        <v>139</v>
      </c>
      <c r="G8" s="401"/>
      <c r="H8" s="401"/>
      <c r="I8" s="401" t="s">
        <v>132</v>
      </c>
      <c r="J8" s="401"/>
      <c r="K8" s="401"/>
      <c r="L8" s="401" t="s">
        <v>131</v>
      </c>
      <c r="M8" s="401"/>
      <c r="N8" s="401"/>
      <c r="O8" s="401" t="s">
        <v>133</v>
      </c>
      <c r="P8" s="401"/>
      <c r="Q8" s="401"/>
      <c r="R8" s="402"/>
      <c r="S8" s="402"/>
      <c r="T8" s="402"/>
      <c r="U8" s="402"/>
      <c r="V8" s="402"/>
      <c r="W8" s="402"/>
      <c r="X8" s="403" t="s">
        <v>134</v>
      </c>
      <c r="Y8" s="403"/>
      <c r="Z8" s="403"/>
      <c r="AA8" s="403" t="s">
        <v>135</v>
      </c>
      <c r="AB8" s="403"/>
      <c r="AC8" s="403"/>
      <c r="AD8" s="403" t="s">
        <v>390</v>
      </c>
      <c r="AE8" s="403"/>
      <c r="AF8" s="403"/>
      <c r="AG8" s="403" t="s">
        <v>136</v>
      </c>
      <c r="AH8" s="403"/>
      <c r="AI8" s="403"/>
      <c r="AJ8" s="402"/>
      <c r="AK8" s="402"/>
      <c r="AL8" s="402"/>
      <c r="AM8" s="402"/>
      <c r="AN8" s="402"/>
      <c r="AO8" s="402"/>
      <c r="AP8" s="403" t="s">
        <v>134</v>
      </c>
      <c r="AQ8" s="403"/>
      <c r="AR8" s="403"/>
      <c r="AS8" s="403" t="s">
        <v>135</v>
      </c>
      <c r="AT8" s="403"/>
      <c r="AU8" s="403"/>
      <c r="AV8" s="403" t="s">
        <v>390</v>
      </c>
      <c r="AW8" s="403"/>
      <c r="AX8" s="403"/>
      <c r="AY8" s="403" t="s">
        <v>136</v>
      </c>
      <c r="AZ8" s="403"/>
      <c r="BA8" s="403"/>
      <c r="BB8" s="452"/>
      <c r="BC8" s="452"/>
      <c r="BD8" s="451" t="s">
        <v>134</v>
      </c>
      <c r="BE8" s="451"/>
      <c r="BF8" s="451" t="s">
        <v>135</v>
      </c>
      <c r="BG8" s="451"/>
      <c r="BH8" s="451" t="s">
        <v>15</v>
      </c>
      <c r="BI8" s="451"/>
      <c r="BJ8" s="451" t="s">
        <v>136</v>
      </c>
      <c r="BK8" s="451"/>
    </row>
    <row r="9" spans="1:63" ht="160.5" customHeight="1" x14ac:dyDescent="0.3">
      <c r="A9" s="406"/>
      <c r="B9" s="401"/>
      <c r="C9" s="260" t="s">
        <v>128</v>
      </c>
      <c r="D9" s="48" t="s">
        <v>149</v>
      </c>
      <c r="E9" s="262" t="s">
        <v>137</v>
      </c>
      <c r="F9" s="260" t="s">
        <v>128</v>
      </c>
      <c r="G9" s="48" t="s">
        <v>149</v>
      </c>
      <c r="H9" s="262" t="s">
        <v>137</v>
      </c>
      <c r="I9" s="260" t="s">
        <v>128</v>
      </c>
      <c r="J9" s="48" t="s">
        <v>149</v>
      </c>
      <c r="K9" s="262" t="s">
        <v>137</v>
      </c>
      <c r="L9" s="260" t="s">
        <v>128</v>
      </c>
      <c r="M9" s="48" t="s">
        <v>149</v>
      </c>
      <c r="N9" s="262" t="s">
        <v>137</v>
      </c>
      <c r="O9" s="260" t="s">
        <v>128</v>
      </c>
      <c r="P9" s="48" t="s">
        <v>149</v>
      </c>
      <c r="Q9" s="262" t="s">
        <v>137</v>
      </c>
      <c r="R9" s="261" t="s">
        <v>370</v>
      </c>
      <c r="S9" s="51" t="s">
        <v>149</v>
      </c>
      <c r="T9" s="263" t="s">
        <v>137</v>
      </c>
      <c r="U9" s="261" t="s">
        <v>371</v>
      </c>
      <c r="V9" s="51" t="s">
        <v>149</v>
      </c>
      <c r="W9" s="263" t="s">
        <v>137</v>
      </c>
      <c r="X9" s="261" t="s">
        <v>128</v>
      </c>
      <c r="Y9" s="51" t="s">
        <v>149</v>
      </c>
      <c r="Z9" s="261" t="s">
        <v>19</v>
      </c>
      <c r="AA9" s="261" t="s">
        <v>128</v>
      </c>
      <c r="AB9" s="51" t="s">
        <v>149</v>
      </c>
      <c r="AC9" s="261" t="s">
        <v>19</v>
      </c>
      <c r="AD9" s="261" t="s">
        <v>128</v>
      </c>
      <c r="AE9" s="51" t="s">
        <v>149</v>
      </c>
      <c r="AF9" s="261" t="s">
        <v>19</v>
      </c>
      <c r="AG9" s="261" t="s">
        <v>128</v>
      </c>
      <c r="AH9" s="51" t="s">
        <v>149</v>
      </c>
      <c r="AI9" s="261" t="s">
        <v>19</v>
      </c>
      <c r="AJ9" s="271" t="s">
        <v>128</v>
      </c>
      <c r="AK9" s="51" t="s">
        <v>149</v>
      </c>
      <c r="AL9" s="269" t="s">
        <v>137</v>
      </c>
      <c r="AM9" s="271" t="s">
        <v>371</v>
      </c>
      <c r="AN9" s="51" t="s">
        <v>149</v>
      </c>
      <c r="AO9" s="269" t="s">
        <v>137</v>
      </c>
      <c r="AP9" s="267" t="s">
        <v>128</v>
      </c>
      <c r="AQ9" s="51" t="s">
        <v>149</v>
      </c>
      <c r="AR9" s="267" t="s">
        <v>19</v>
      </c>
      <c r="AS9" s="267" t="s">
        <v>128</v>
      </c>
      <c r="AT9" s="51" t="s">
        <v>149</v>
      </c>
      <c r="AU9" s="267" t="s">
        <v>19</v>
      </c>
      <c r="AV9" s="267" t="s">
        <v>128</v>
      </c>
      <c r="AW9" s="51" t="s">
        <v>149</v>
      </c>
      <c r="AX9" s="267" t="s">
        <v>19</v>
      </c>
      <c r="AY9" s="267" t="s">
        <v>128</v>
      </c>
      <c r="AZ9" s="51" t="s">
        <v>149</v>
      </c>
      <c r="BA9" s="267" t="s">
        <v>19</v>
      </c>
      <c r="BB9" s="286" t="s">
        <v>140</v>
      </c>
      <c r="BC9" s="286" t="s">
        <v>37</v>
      </c>
      <c r="BD9" s="286" t="s">
        <v>140</v>
      </c>
      <c r="BE9" s="286" t="s">
        <v>37</v>
      </c>
      <c r="BF9" s="286" t="s">
        <v>140</v>
      </c>
      <c r="BG9" s="286" t="s">
        <v>37</v>
      </c>
      <c r="BH9" s="286" t="s">
        <v>140</v>
      </c>
      <c r="BI9" s="286" t="s">
        <v>37</v>
      </c>
      <c r="BJ9" s="286" t="s">
        <v>140</v>
      </c>
      <c r="BK9" s="286" t="s">
        <v>37</v>
      </c>
    </row>
    <row r="10" spans="1:63" s="259" customFormat="1" ht="138" customHeight="1" x14ac:dyDescent="0.5">
      <c r="A10" s="450" t="s">
        <v>111</v>
      </c>
      <c r="B10" s="450"/>
      <c r="C10" s="264">
        <f>+F10+I10+L10+O10</f>
        <v>471339</v>
      </c>
      <c r="D10" s="264">
        <f>+G10+J10+M10+P10</f>
        <v>556624</v>
      </c>
      <c r="E10" s="264">
        <f>+D10*100/C10</f>
        <v>118.09419547289743</v>
      </c>
      <c r="F10" s="264">
        <f>SUM(F11:F23)</f>
        <v>12101</v>
      </c>
      <c r="G10" s="264">
        <f>SUM(G11:G23)</f>
        <v>9240</v>
      </c>
      <c r="H10" s="264">
        <f>+G10*100/F10</f>
        <v>76.357325840839593</v>
      </c>
      <c r="I10" s="264">
        <f>SUM(I11:I23)</f>
        <v>51082</v>
      </c>
      <c r="J10" s="264">
        <f>SUM(J11:J23)</f>
        <v>67981</v>
      </c>
      <c r="K10" s="264">
        <f>+J10*100/I10</f>
        <v>133.08210328491444</v>
      </c>
      <c r="L10" s="264">
        <f>SUM(L11:L23)</f>
        <v>6035</v>
      </c>
      <c r="M10" s="264">
        <f>SUM(M11:M23)</f>
        <v>5676</v>
      </c>
      <c r="N10" s="264">
        <f>+M10*100/L10</f>
        <v>94.051367025683518</v>
      </c>
      <c r="O10" s="264">
        <f>SUM(O11:O23)</f>
        <v>402121</v>
      </c>
      <c r="P10" s="264">
        <f>SUM(P11:P23)</f>
        <v>473727</v>
      </c>
      <c r="Q10" s="264">
        <f>+P10*100/O10</f>
        <v>117.80707796906901</v>
      </c>
      <c r="R10" s="264">
        <f>SUM(R11:R23)</f>
        <v>21364.25</v>
      </c>
      <c r="S10" s="264">
        <f>SUM(S11:S23)</f>
        <v>30075</v>
      </c>
      <c r="T10" s="264">
        <f>+S10*100/R10</f>
        <v>140.77255227775373</v>
      </c>
      <c r="U10" s="264">
        <f>SUM(U11:U23)</f>
        <v>767762</v>
      </c>
      <c r="V10" s="264">
        <f>SUM(V11:V23)</f>
        <v>21364.25</v>
      </c>
      <c r="W10" s="264">
        <f>+V10*100/U10</f>
        <v>2.7826657219294519</v>
      </c>
      <c r="X10" s="264">
        <f t="shared" ref="X10:AI10" si="0">SUM(X11:X23)</f>
        <v>4376</v>
      </c>
      <c r="Y10" s="264">
        <f t="shared" si="0"/>
        <v>8147</v>
      </c>
      <c r="Z10" s="264">
        <f t="shared" si="0"/>
        <v>181532</v>
      </c>
      <c r="AA10" s="264">
        <f t="shared" si="0"/>
        <v>6639.25</v>
      </c>
      <c r="AB10" s="264">
        <f t="shared" si="0"/>
        <v>8367</v>
      </c>
      <c r="AC10" s="264">
        <f t="shared" si="0"/>
        <v>217514</v>
      </c>
      <c r="AD10" s="264">
        <f t="shared" si="0"/>
        <v>5378</v>
      </c>
      <c r="AE10" s="264">
        <f t="shared" si="0"/>
        <v>8441</v>
      </c>
      <c r="AF10" s="264">
        <f t="shared" si="0"/>
        <v>193389</v>
      </c>
      <c r="AG10" s="264">
        <f t="shared" si="0"/>
        <v>4971</v>
      </c>
      <c r="AH10" s="264">
        <f t="shared" si="0"/>
        <v>5120</v>
      </c>
      <c r="AI10" s="264">
        <f t="shared" si="0"/>
        <v>175327</v>
      </c>
      <c r="AJ10" s="264">
        <f t="shared" ref="AJ10:AK10" si="1">SUM(AJ11:AJ23)</f>
        <v>25908</v>
      </c>
      <c r="AK10" s="264">
        <f t="shared" si="1"/>
        <v>36087</v>
      </c>
      <c r="AL10" s="264">
        <f>+AK10*100/AJ10</f>
        <v>139.28902269569244</v>
      </c>
      <c r="AM10" s="264">
        <f>SUM(AM11:AM23)</f>
        <v>731964</v>
      </c>
      <c r="AN10" s="264">
        <f>SUM(AN11:AN23)</f>
        <v>873861</v>
      </c>
      <c r="AO10" s="264">
        <f>+AN10*100/AM10</f>
        <v>119.38578946505565</v>
      </c>
      <c r="AP10" s="264">
        <f t="shared" ref="AP10:BA10" si="2">SUM(AP11:AP23)</f>
        <v>5150</v>
      </c>
      <c r="AQ10" s="264">
        <f t="shared" si="2"/>
        <v>8651</v>
      </c>
      <c r="AR10" s="264">
        <f t="shared" si="2"/>
        <v>215612</v>
      </c>
      <c r="AS10" s="264">
        <f t="shared" si="2"/>
        <v>9763</v>
      </c>
      <c r="AT10" s="264">
        <f t="shared" si="2"/>
        <v>12282</v>
      </c>
      <c r="AU10" s="264">
        <f t="shared" si="2"/>
        <v>303140</v>
      </c>
      <c r="AV10" s="264">
        <f t="shared" si="2"/>
        <v>5208</v>
      </c>
      <c r="AW10" s="264">
        <f t="shared" si="2"/>
        <v>8005</v>
      </c>
      <c r="AX10" s="264">
        <f t="shared" si="2"/>
        <v>166382</v>
      </c>
      <c r="AY10" s="264">
        <f t="shared" si="2"/>
        <v>5787</v>
      </c>
      <c r="AZ10" s="264">
        <f t="shared" si="2"/>
        <v>7149</v>
      </c>
      <c r="BA10" s="264">
        <f t="shared" si="2"/>
        <v>189671</v>
      </c>
      <c r="BB10" s="264">
        <f t="shared" ref="BB10:BK10" si="3">SUM(BB11:BB23)</f>
        <v>3508</v>
      </c>
      <c r="BC10" s="264">
        <f t="shared" si="3"/>
        <v>195385</v>
      </c>
      <c r="BD10" s="264">
        <f t="shared" si="3"/>
        <v>678</v>
      </c>
      <c r="BE10" s="264">
        <f t="shared" si="3"/>
        <v>54310</v>
      </c>
      <c r="BF10" s="264">
        <f t="shared" si="3"/>
        <v>1601</v>
      </c>
      <c r="BG10" s="264">
        <f t="shared" si="3"/>
        <v>91607</v>
      </c>
      <c r="BH10" s="264">
        <f t="shared" si="3"/>
        <v>570</v>
      </c>
      <c r="BI10" s="264">
        <f t="shared" si="3"/>
        <v>18629</v>
      </c>
      <c r="BJ10" s="264">
        <f t="shared" si="3"/>
        <v>659</v>
      </c>
      <c r="BK10" s="264">
        <f t="shared" si="3"/>
        <v>30839</v>
      </c>
    </row>
    <row r="11" spans="1:63" s="43" customFormat="1" ht="138" customHeight="1" x14ac:dyDescent="0.3">
      <c r="A11" s="272">
        <v>1</v>
      </c>
      <c r="B11" s="302" t="s">
        <v>112</v>
      </c>
      <c r="C11" s="15">
        <f>+F11+I11+L11+O11</f>
        <v>10853</v>
      </c>
      <c r="D11" s="17">
        <v>2372</v>
      </c>
      <c r="E11" s="17">
        <f>+D11*100/C11</f>
        <v>21.855708099143094</v>
      </c>
      <c r="F11" s="15">
        <v>497</v>
      </c>
      <c r="G11" s="17">
        <f>+'Буш вакт'!Q9</f>
        <v>0</v>
      </c>
      <c r="H11" s="17">
        <f>+G11*100/F11</f>
        <v>0</v>
      </c>
      <c r="I11" s="15">
        <v>2165</v>
      </c>
      <c r="J11" s="17">
        <v>839</v>
      </c>
      <c r="K11" s="17">
        <f>+J11*100/I11</f>
        <v>38.752886836027713</v>
      </c>
      <c r="L11" s="15">
        <v>202</v>
      </c>
      <c r="M11" s="17">
        <v>179</v>
      </c>
      <c r="N11" s="17">
        <f>+M11*100/L11</f>
        <v>88.613861386138609</v>
      </c>
      <c r="O11" s="15">
        <v>7989</v>
      </c>
      <c r="P11" s="17">
        <v>33442</v>
      </c>
      <c r="Q11" s="17">
        <f>+P11*100/O11</f>
        <v>418.6005757917136</v>
      </c>
      <c r="R11" s="17">
        <f>+X11+AA11+AD11+AG11</f>
        <v>448</v>
      </c>
      <c r="S11" s="17">
        <f>+Y11+AB11+AE11+AH11</f>
        <v>328</v>
      </c>
      <c r="T11" s="17">
        <f t="shared" ref="T11:T23" si="4">+S11*100/R11</f>
        <v>73.214285714285708</v>
      </c>
      <c r="U11" s="17">
        <f>+Z11+AC11+AF11+AI11</f>
        <v>4275</v>
      </c>
      <c r="V11" s="17">
        <f>+X11+AA11+AD11+AG11</f>
        <v>448</v>
      </c>
      <c r="W11" s="17">
        <f t="shared" ref="W11:W23" si="5">+V11*100/U11</f>
        <v>10.479532163742689</v>
      </c>
      <c r="X11" s="17">
        <f>+'Буш вакт'!D9</f>
        <v>250</v>
      </c>
      <c r="Y11" s="17">
        <f>+'Буш вакт'!R9</f>
        <v>196</v>
      </c>
      <c r="Z11" s="17">
        <f>+'Буш вакт'!S9</f>
        <v>2527</v>
      </c>
      <c r="AA11" s="17">
        <f>+'Буш вакт'!F9</f>
        <v>74</v>
      </c>
      <c r="AB11" s="17">
        <f>+'Буш вакт'!X9</f>
        <v>26</v>
      </c>
      <c r="AC11" s="17">
        <f>+'Буш вакт'!Y9</f>
        <v>336</v>
      </c>
      <c r="AD11" s="17">
        <f>+'Буш вакт'!H9</f>
        <v>45</v>
      </c>
      <c r="AE11" s="17">
        <f>+'Буш вакт'!AD9</f>
        <v>11</v>
      </c>
      <c r="AF11" s="17">
        <f>+'Буш вакт'!AE9</f>
        <v>272</v>
      </c>
      <c r="AG11" s="17">
        <f>+'Буш вакт'!J9</f>
        <v>79</v>
      </c>
      <c r="AH11" s="17">
        <f>+'Буш вакт'!AJ9</f>
        <v>95</v>
      </c>
      <c r="AI11" s="17">
        <f>+'Буш вакт'!AK9</f>
        <v>1140</v>
      </c>
      <c r="AJ11" s="271">
        <f>+AP11+AS11+AV11+AY11</f>
        <v>448</v>
      </c>
      <c r="AK11" s="17">
        <f>+AQ11+AT11+AW11+AZ11</f>
        <v>350</v>
      </c>
      <c r="AL11" s="17">
        <f>+AK11*100/AJ11</f>
        <v>78.125</v>
      </c>
      <c r="AM11" s="17">
        <v>4800</v>
      </c>
      <c r="AN11" s="17">
        <f t="shared" ref="AN11:AN23" si="6">+AR11+AU11+AX11+BA11</f>
        <v>4607</v>
      </c>
      <c r="AO11" s="17">
        <f>+AN11*100/AM11</f>
        <v>95.979166666666671</v>
      </c>
      <c r="AP11" s="271">
        <f>+'Буш вакт'!D9</f>
        <v>250</v>
      </c>
      <c r="AQ11" s="17">
        <v>200</v>
      </c>
      <c r="AR11" s="17">
        <f>+'Буш вакт'!S9</f>
        <v>2527</v>
      </c>
      <c r="AS11" s="271">
        <f>+'Буш вакт'!F9</f>
        <v>74</v>
      </c>
      <c r="AT11" s="17">
        <f>+'Буш вакт'!X9</f>
        <v>26</v>
      </c>
      <c r="AU11" s="17">
        <v>455</v>
      </c>
      <c r="AV11" s="271">
        <f>+'Буш вакт'!H9</f>
        <v>45</v>
      </c>
      <c r="AW11" s="17">
        <v>29</v>
      </c>
      <c r="AX11" s="17">
        <v>483</v>
      </c>
      <c r="AY11" s="271">
        <f>+'Буш вакт'!J9</f>
        <v>79</v>
      </c>
      <c r="AZ11" s="17">
        <f>+'Буш вакт'!AJ9</f>
        <v>95</v>
      </c>
      <c r="BA11" s="17">
        <v>1142</v>
      </c>
      <c r="BB11" s="17">
        <f>+BD11+BF11+BH11+BJ11</f>
        <v>227</v>
      </c>
      <c r="BC11" s="17">
        <f>+BE11+BG11+BI11+BK11</f>
        <v>9954</v>
      </c>
      <c r="BD11" s="17">
        <v>21</v>
      </c>
      <c r="BE11" s="17">
        <v>1427</v>
      </c>
      <c r="BF11" s="17">
        <v>24</v>
      </c>
      <c r="BG11" s="17">
        <v>1784</v>
      </c>
      <c r="BH11" s="17">
        <v>67</v>
      </c>
      <c r="BI11" s="17">
        <v>1571</v>
      </c>
      <c r="BJ11" s="17">
        <v>115</v>
      </c>
      <c r="BK11" s="17">
        <v>5172</v>
      </c>
    </row>
    <row r="12" spans="1:63" s="43" customFormat="1" ht="138" customHeight="1" x14ac:dyDescent="0.3">
      <c r="A12" s="272">
        <v>2</v>
      </c>
      <c r="B12" s="302" t="s">
        <v>113</v>
      </c>
      <c r="C12" s="15">
        <f t="shared" ref="C12:C23" si="7">+F12+I12+L12+O12</f>
        <v>2837</v>
      </c>
      <c r="D12" s="17">
        <f t="shared" ref="D12:D23" si="8">+G12+J12+M12+P12</f>
        <v>4302</v>
      </c>
      <c r="E12" s="17">
        <f t="shared" ref="E12:E23" si="9">+D12*100/C12</f>
        <v>151.63905534014805</v>
      </c>
      <c r="F12" s="15">
        <f>+'Буш вакт'!C27</f>
        <v>40</v>
      </c>
      <c r="G12" s="17">
        <v>40</v>
      </c>
      <c r="H12" s="17">
        <f t="shared" ref="H12:H23" si="10">+G12*100/F12</f>
        <v>100</v>
      </c>
      <c r="I12" s="15">
        <f>+'Буш вакт'!E27</f>
        <v>237</v>
      </c>
      <c r="J12" s="17">
        <v>310</v>
      </c>
      <c r="K12" s="17">
        <f t="shared" ref="K12:K23" si="11">+J12*100/I12</f>
        <v>130.80168776371309</v>
      </c>
      <c r="L12" s="15">
        <f>+'Буш вакт'!G27</f>
        <v>100</v>
      </c>
      <c r="M12" s="17">
        <f>+'Буш вакт'!AC27</f>
        <v>100</v>
      </c>
      <c r="N12" s="17">
        <f t="shared" ref="N12:N23" si="12">+M12*100/L12</f>
        <v>100</v>
      </c>
      <c r="O12" s="15">
        <f>+'Буш вакт'!I27</f>
        <v>2460</v>
      </c>
      <c r="P12" s="17">
        <v>3852</v>
      </c>
      <c r="Q12" s="17">
        <f t="shared" ref="Q12:Q23" si="13">+P12*100/O12</f>
        <v>156.58536585365854</v>
      </c>
      <c r="R12" s="17">
        <f t="shared" ref="R12:S23" si="14">+X12+AA12+AD12+AG12</f>
        <v>2455</v>
      </c>
      <c r="S12" s="17">
        <f t="shared" si="14"/>
        <v>2151</v>
      </c>
      <c r="T12" s="17">
        <f t="shared" si="4"/>
        <v>87.617107942973519</v>
      </c>
      <c r="U12" s="17">
        <f t="shared" ref="U12:U23" si="15">+Z12+AC12+AF12+AI12</f>
        <v>17512</v>
      </c>
      <c r="V12" s="17">
        <f t="shared" ref="V12:V23" si="16">+X12+AA12+AD12+AG12</f>
        <v>2455</v>
      </c>
      <c r="W12" s="17">
        <f t="shared" si="5"/>
        <v>14.018958428506167</v>
      </c>
      <c r="X12" s="17">
        <f>+'Буш вакт'!D27</f>
        <v>764</v>
      </c>
      <c r="Y12" s="17">
        <f>+'Буш вакт'!R27</f>
        <v>694</v>
      </c>
      <c r="Z12" s="17">
        <f>+'Буш вакт'!S27</f>
        <v>2042</v>
      </c>
      <c r="AA12" s="17">
        <f>+'Буш вакт'!F27</f>
        <v>458</v>
      </c>
      <c r="AB12" s="17">
        <f>+'Буш вакт'!X27</f>
        <v>328</v>
      </c>
      <c r="AC12" s="17">
        <f>+'Буш вакт'!Y27</f>
        <v>3592</v>
      </c>
      <c r="AD12" s="17">
        <f>+'Буш вакт'!H27</f>
        <v>469</v>
      </c>
      <c r="AE12" s="17">
        <f>+'Буш вакт'!AD27</f>
        <v>401</v>
      </c>
      <c r="AF12" s="17">
        <f>+'Буш вакт'!AE27</f>
        <v>4751</v>
      </c>
      <c r="AG12" s="17">
        <f>+'Буш вакт'!J27</f>
        <v>764</v>
      </c>
      <c r="AH12" s="17">
        <f>+'Буш вакт'!AJ27</f>
        <v>728</v>
      </c>
      <c r="AI12" s="17">
        <f>+'Буш вакт'!AK27</f>
        <v>7127</v>
      </c>
      <c r="AJ12" s="271">
        <f t="shared" ref="AJ12:AJ23" si="17">+AP12+AS12+AV12+AY12</f>
        <v>2455</v>
      </c>
      <c r="AK12" s="17">
        <f t="shared" ref="AK12:AK23" si="18">+AQ12+AT12+AW12+AZ12</f>
        <v>2262</v>
      </c>
      <c r="AL12" s="17">
        <f t="shared" ref="AL12:AL22" si="19">+AK12*100/AJ12</f>
        <v>92.138492871690431</v>
      </c>
      <c r="AM12" s="17">
        <v>15731</v>
      </c>
      <c r="AN12" s="17">
        <f>+AR12+AU12+AX12+BA12</f>
        <v>20371</v>
      </c>
      <c r="AO12" s="17">
        <f t="shared" ref="AO12:AO23" si="20">+AN12*100/AM12</f>
        <v>129.49589981565063</v>
      </c>
      <c r="AP12" s="271">
        <f>+'Буш вакт'!D27</f>
        <v>764</v>
      </c>
      <c r="AQ12" s="17">
        <f>+'Буш вакт'!R27</f>
        <v>694</v>
      </c>
      <c r="AR12" s="17">
        <v>4516</v>
      </c>
      <c r="AS12" s="271">
        <v>458</v>
      </c>
      <c r="AT12" s="17">
        <v>439</v>
      </c>
      <c r="AU12" s="17">
        <v>3977</v>
      </c>
      <c r="AV12" s="271">
        <f>+'Буш вакт'!H27</f>
        <v>469</v>
      </c>
      <c r="AW12" s="17">
        <f>+'Буш вакт'!AD27</f>
        <v>401</v>
      </c>
      <c r="AX12" s="17">
        <f>+'Буш вакт'!AE27</f>
        <v>4751</v>
      </c>
      <c r="AY12" s="271">
        <v>764</v>
      </c>
      <c r="AZ12" s="17">
        <f>+'Буш вакт'!AJ27</f>
        <v>728</v>
      </c>
      <c r="BA12" s="17">
        <f>+'Буш вакт'!AK27</f>
        <v>7127</v>
      </c>
      <c r="BB12" s="17">
        <f t="shared" ref="BB12:BB23" si="21">+BD12+BF12+BH12+BJ12</f>
        <v>185</v>
      </c>
      <c r="BC12" s="17">
        <f t="shared" ref="BC12:BC23" si="22">+BE12+BG12+BI12+BK12</f>
        <v>6926</v>
      </c>
      <c r="BD12" s="17">
        <v>42</v>
      </c>
      <c r="BE12" s="17">
        <v>1838</v>
      </c>
      <c r="BF12" s="17">
        <v>78</v>
      </c>
      <c r="BG12" s="17">
        <v>3324</v>
      </c>
      <c r="BH12" s="17">
        <v>18</v>
      </c>
      <c r="BI12" s="17">
        <v>313</v>
      </c>
      <c r="BJ12" s="17">
        <v>47</v>
      </c>
      <c r="BK12" s="17">
        <v>1451</v>
      </c>
    </row>
    <row r="13" spans="1:63" s="43" customFormat="1" ht="138" customHeight="1" x14ac:dyDescent="0.3">
      <c r="A13" s="272">
        <v>3</v>
      </c>
      <c r="B13" s="302" t="s">
        <v>114</v>
      </c>
      <c r="C13" s="15">
        <f t="shared" si="7"/>
        <v>41043</v>
      </c>
      <c r="D13" s="17">
        <f t="shared" si="8"/>
        <v>53874</v>
      </c>
      <c r="E13" s="17">
        <f t="shared" si="9"/>
        <v>131.26233462466195</v>
      </c>
      <c r="F13" s="15">
        <f>+'Буш вакт'!C44</f>
        <v>301</v>
      </c>
      <c r="G13" s="17">
        <v>463</v>
      </c>
      <c r="H13" s="17">
        <f t="shared" si="10"/>
        <v>153.82059800664453</v>
      </c>
      <c r="I13" s="15">
        <f>+'Буш вакт'!E44</f>
        <v>4131</v>
      </c>
      <c r="J13" s="17">
        <v>4136</v>
      </c>
      <c r="K13" s="17">
        <f t="shared" si="11"/>
        <v>100.12103606874848</v>
      </c>
      <c r="L13" s="15">
        <f>+'Буш вакт'!G44</f>
        <v>395</v>
      </c>
      <c r="M13" s="17">
        <v>122</v>
      </c>
      <c r="N13" s="17">
        <f t="shared" si="12"/>
        <v>30.88607594936709</v>
      </c>
      <c r="O13" s="15">
        <f>+'Буш вакт'!I44</f>
        <v>36216</v>
      </c>
      <c r="P13" s="17">
        <v>49153</v>
      </c>
      <c r="Q13" s="17">
        <f t="shared" si="13"/>
        <v>135.72178042853986</v>
      </c>
      <c r="R13" s="17">
        <f t="shared" si="14"/>
        <v>1412</v>
      </c>
      <c r="S13" s="17">
        <f t="shared" si="14"/>
        <v>6227</v>
      </c>
      <c r="T13" s="17">
        <f t="shared" si="4"/>
        <v>441.0056657223796</v>
      </c>
      <c r="U13" s="17">
        <f t="shared" si="15"/>
        <v>109479</v>
      </c>
      <c r="V13" s="17">
        <f t="shared" si="16"/>
        <v>1412</v>
      </c>
      <c r="W13" s="17">
        <f t="shared" si="5"/>
        <v>1.289745065263658</v>
      </c>
      <c r="X13" s="17">
        <f>+'Буш вакт'!D44</f>
        <v>194</v>
      </c>
      <c r="Y13" s="17">
        <f>+'Буш вакт'!R44</f>
        <v>2041</v>
      </c>
      <c r="Z13" s="17">
        <f>+'Буш вакт'!S44</f>
        <v>31967</v>
      </c>
      <c r="AA13" s="17">
        <f>+'Буш вакт'!F44</f>
        <v>1094</v>
      </c>
      <c r="AB13" s="17">
        <f>+'Буш вакт'!X44</f>
        <v>2451</v>
      </c>
      <c r="AC13" s="17">
        <f>+'Буш вакт'!Y44</f>
        <v>46372</v>
      </c>
      <c r="AD13" s="17">
        <f>+'Буш вакт'!H44</f>
        <v>66</v>
      </c>
      <c r="AE13" s="17">
        <f>+'Буш вакт'!AD44</f>
        <v>984</v>
      </c>
      <c r="AF13" s="17">
        <f>+'Буш вакт'!AE44</f>
        <v>16098</v>
      </c>
      <c r="AG13" s="17">
        <f>+'Буш вакт'!J44</f>
        <v>58</v>
      </c>
      <c r="AH13" s="17">
        <f>+'Буш вакт'!AJ44</f>
        <v>751</v>
      </c>
      <c r="AI13" s="17">
        <f>+'Буш вакт'!AK44</f>
        <v>15042</v>
      </c>
      <c r="AJ13" s="271">
        <f t="shared" si="17"/>
        <v>1412</v>
      </c>
      <c r="AK13" s="17">
        <f t="shared" si="18"/>
        <v>6240</v>
      </c>
      <c r="AL13" s="17">
        <f t="shared" si="19"/>
        <v>441.92634560906515</v>
      </c>
      <c r="AM13" s="17">
        <v>109479</v>
      </c>
      <c r="AN13" s="17">
        <f t="shared" si="6"/>
        <v>109989</v>
      </c>
      <c r="AO13" s="17">
        <f t="shared" si="20"/>
        <v>100.46584276436577</v>
      </c>
      <c r="AP13" s="271">
        <f>+'Буш вакт'!D44</f>
        <v>194</v>
      </c>
      <c r="AQ13" s="17">
        <f>+'Буш вакт'!R44</f>
        <v>2041</v>
      </c>
      <c r="AR13" s="17">
        <v>32117</v>
      </c>
      <c r="AS13" s="271">
        <f>+'Буш вакт'!F44</f>
        <v>1094</v>
      </c>
      <c r="AT13" s="17">
        <v>2460</v>
      </c>
      <c r="AU13" s="17">
        <v>46612</v>
      </c>
      <c r="AV13" s="271">
        <v>66</v>
      </c>
      <c r="AW13" s="17">
        <v>985</v>
      </c>
      <c r="AX13" s="17">
        <v>16148</v>
      </c>
      <c r="AY13" s="271">
        <f>+'Буш вакт'!J44</f>
        <v>58</v>
      </c>
      <c r="AZ13" s="17">
        <v>754</v>
      </c>
      <c r="BA13" s="17">
        <v>15112</v>
      </c>
      <c r="BB13" s="17">
        <f t="shared" si="21"/>
        <v>155</v>
      </c>
      <c r="BC13" s="17">
        <f t="shared" si="22"/>
        <v>6646</v>
      </c>
      <c r="BD13" s="17">
        <v>39</v>
      </c>
      <c r="BE13" s="17">
        <v>2765</v>
      </c>
      <c r="BF13" s="17">
        <v>70</v>
      </c>
      <c r="BG13" s="17">
        <v>2768</v>
      </c>
      <c r="BH13" s="17">
        <v>20</v>
      </c>
      <c r="BI13" s="17">
        <v>459</v>
      </c>
      <c r="BJ13" s="17">
        <v>26</v>
      </c>
      <c r="BK13" s="17">
        <v>654</v>
      </c>
    </row>
    <row r="14" spans="1:63" s="43" customFormat="1" ht="138" customHeight="1" x14ac:dyDescent="0.3">
      <c r="A14" s="272">
        <v>4</v>
      </c>
      <c r="B14" s="302" t="s">
        <v>115</v>
      </c>
      <c r="C14" s="15">
        <f t="shared" si="7"/>
        <v>28467</v>
      </c>
      <c r="D14" s="17">
        <f t="shared" si="8"/>
        <v>22148</v>
      </c>
      <c r="E14" s="17">
        <f t="shared" si="9"/>
        <v>77.802367653774553</v>
      </c>
      <c r="F14" s="15">
        <f>+'Буш вакт'!C58</f>
        <v>918</v>
      </c>
      <c r="G14" s="17">
        <v>77</v>
      </c>
      <c r="H14" s="17">
        <f t="shared" si="10"/>
        <v>8.3877995642701517</v>
      </c>
      <c r="I14" s="15">
        <f>+'Буш вакт'!E58</f>
        <v>2712</v>
      </c>
      <c r="J14" s="17">
        <f>+'Буш вакт'!W58</f>
        <v>3708</v>
      </c>
      <c r="K14" s="17">
        <f t="shared" si="11"/>
        <v>136.72566371681415</v>
      </c>
      <c r="L14" s="15">
        <v>149</v>
      </c>
      <c r="M14" s="17">
        <f>+'Буш вакт'!AC58</f>
        <v>133</v>
      </c>
      <c r="N14" s="17">
        <f t="shared" si="12"/>
        <v>89.261744966442947</v>
      </c>
      <c r="O14" s="15">
        <v>24688</v>
      </c>
      <c r="P14" s="17">
        <f>+'Буш вакт'!AI58</f>
        <v>18230</v>
      </c>
      <c r="Q14" s="17">
        <f t="shared" si="13"/>
        <v>73.841542449773172</v>
      </c>
      <c r="R14" s="17">
        <f t="shared" si="14"/>
        <v>213</v>
      </c>
      <c r="S14" s="17">
        <f t="shared" si="14"/>
        <v>790</v>
      </c>
      <c r="T14" s="17">
        <f t="shared" si="4"/>
        <v>370.89201877934272</v>
      </c>
      <c r="U14" s="17">
        <f t="shared" si="15"/>
        <v>8523</v>
      </c>
      <c r="V14" s="17">
        <f t="shared" si="16"/>
        <v>213</v>
      </c>
      <c r="W14" s="17">
        <f t="shared" si="5"/>
        <v>2.4991200281590991</v>
      </c>
      <c r="X14" s="17">
        <f>+'Буш вакт'!D58</f>
        <v>45</v>
      </c>
      <c r="Y14" s="17">
        <f>+'Буш вакт'!R58</f>
        <v>45</v>
      </c>
      <c r="Z14" s="17">
        <f>+'Буш вакт'!S58</f>
        <v>438</v>
      </c>
      <c r="AA14" s="17">
        <f>+'Буш вакт'!F58</f>
        <v>67</v>
      </c>
      <c r="AB14" s="17">
        <f>+'Буш вакт'!X58</f>
        <v>54</v>
      </c>
      <c r="AC14" s="17">
        <f>+'Буш вакт'!Y58</f>
        <v>1387</v>
      </c>
      <c r="AD14" s="17">
        <f>+'Буш вакт'!H58</f>
        <v>101</v>
      </c>
      <c r="AE14" s="17">
        <f>+'Буш вакт'!AD58</f>
        <v>101</v>
      </c>
      <c r="AF14" s="17">
        <f>+'Буш вакт'!AE58</f>
        <v>1357</v>
      </c>
      <c r="AG14" s="17">
        <f>+'Буш вакт'!J58</f>
        <v>0</v>
      </c>
      <c r="AH14" s="17">
        <f>+'Буш вакт'!AJ58</f>
        <v>590</v>
      </c>
      <c r="AI14" s="17">
        <f>+'Буш вакт'!AK58</f>
        <v>5341</v>
      </c>
      <c r="AJ14" s="271">
        <f t="shared" si="17"/>
        <v>803</v>
      </c>
      <c r="AK14" s="17">
        <f t="shared" si="18"/>
        <v>806</v>
      </c>
      <c r="AL14" s="17">
        <f t="shared" si="19"/>
        <v>100.37359900373599</v>
      </c>
      <c r="AM14" s="17">
        <v>8810</v>
      </c>
      <c r="AN14" s="17">
        <f t="shared" si="6"/>
        <v>8788</v>
      </c>
      <c r="AO14" s="17">
        <f t="shared" si="20"/>
        <v>99.750283768444945</v>
      </c>
      <c r="AP14" s="271">
        <v>45</v>
      </c>
      <c r="AQ14" s="17">
        <v>48</v>
      </c>
      <c r="AR14" s="17">
        <v>471</v>
      </c>
      <c r="AS14" s="271">
        <f>+'Буш вакт'!F58</f>
        <v>67</v>
      </c>
      <c r="AT14" s="17">
        <v>67</v>
      </c>
      <c r="AU14" s="17">
        <v>1619</v>
      </c>
      <c r="AV14" s="271">
        <f>+'Буш вакт'!H58</f>
        <v>101</v>
      </c>
      <c r="AW14" s="17">
        <f>+'Буш вакт'!AD58</f>
        <v>101</v>
      </c>
      <c r="AX14" s="17">
        <f>+'Буш вакт'!AE58</f>
        <v>1357</v>
      </c>
      <c r="AY14" s="271">
        <v>590</v>
      </c>
      <c r="AZ14" s="17">
        <f>+'Буш вакт'!AJ58</f>
        <v>590</v>
      </c>
      <c r="BA14" s="17">
        <f>+'Буш вакт'!AK58</f>
        <v>5341</v>
      </c>
      <c r="BB14" s="17">
        <f t="shared" ref="BB14" si="23">+BD14+BF14+BH14+BJ14</f>
        <v>52</v>
      </c>
      <c r="BC14" s="17">
        <f t="shared" ref="BC14" si="24">+BE14+BG14+BI14+BK14</f>
        <v>5034</v>
      </c>
      <c r="BD14" s="17">
        <v>26</v>
      </c>
      <c r="BE14" s="17">
        <v>3258</v>
      </c>
      <c r="BF14" s="17">
        <v>23</v>
      </c>
      <c r="BG14" s="17">
        <v>1599</v>
      </c>
      <c r="BH14" s="17">
        <v>0</v>
      </c>
      <c r="BI14" s="17">
        <v>0</v>
      </c>
      <c r="BJ14" s="17">
        <v>3</v>
      </c>
      <c r="BK14" s="17">
        <v>177</v>
      </c>
    </row>
    <row r="15" spans="1:63" s="43" customFormat="1" ht="138" customHeight="1" x14ac:dyDescent="0.3">
      <c r="A15" s="272">
        <v>5</v>
      </c>
      <c r="B15" s="302" t="s">
        <v>116</v>
      </c>
      <c r="C15" s="15">
        <f t="shared" si="7"/>
        <v>36484</v>
      </c>
      <c r="D15" s="17">
        <f t="shared" si="8"/>
        <v>10562</v>
      </c>
      <c r="E15" s="17">
        <f t="shared" si="9"/>
        <v>28.949676570551475</v>
      </c>
      <c r="F15" s="15">
        <v>2088</v>
      </c>
      <c r="G15" s="17">
        <v>47</v>
      </c>
      <c r="H15" s="17">
        <f t="shared" si="10"/>
        <v>2.2509578544061304</v>
      </c>
      <c r="I15" s="15">
        <f>+'Буш вакт'!E72</f>
        <v>6907</v>
      </c>
      <c r="J15" s="17">
        <v>8545</v>
      </c>
      <c r="K15" s="17">
        <f t="shared" si="11"/>
        <v>123.71507166642536</v>
      </c>
      <c r="L15" s="15">
        <v>16</v>
      </c>
      <c r="M15" s="17">
        <v>137</v>
      </c>
      <c r="N15" s="17">
        <f t="shared" si="12"/>
        <v>856.25</v>
      </c>
      <c r="O15" s="15">
        <f>+'Буш вакт'!I72</f>
        <v>27473</v>
      </c>
      <c r="P15" s="17">
        <f>+'Буш вакт'!AI72</f>
        <v>1833</v>
      </c>
      <c r="Q15" s="17">
        <f t="shared" si="13"/>
        <v>6.6720052415098463</v>
      </c>
      <c r="R15" s="17">
        <f t="shared" si="14"/>
        <v>5617</v>
      </c>
      <c r="S15" s="17">
        <f t="shared" si="14"/>
        <v>5466</v>
      </c>
      <c r="T15" s="17">
        <f t="shared" si="4"/>
        <v>97.311732241409999</v>
      </c>
      <c r="U15" s="17">
        <f t="shared" si="15"/>
        <v>90697</v>
      </c>
      <c r="V15" s="17">
        <f t="shared" si="16"/>
        <v>5617</v>
      </c>
      <c r="W15" s="17">
        <f t="shared" si="5"/>
        <v>6.1931486157204763</v>
      </c>
      <c r="X15" s="17">
        <f>+'Буш вакт'!D72</f>
        <v>169</v>
      </c>
      <c r="Y15" s="17">
        <f>+'Буш вакт'!R72</f>
        <v>18</v>
      </c>
      <c r="Z15" s="17">
        <f>+'Буш вакт'!S72</f>
        <v>227</v>
      </c>
      <c r="AA15" s="17">
        <f>+'Буш вакт'!F72</f>
        <v>2050</v>
      </c>
      <c r="AB15" s="17">
        <f>+'Буш вакт'!X72</f>
        <v>2050</v>
      </c>
      <c r="AC15" s="17">
        <f>+'Буш вакт'!Y72</f>
        <v>32900</v>
      </c>
      <c r="AD15" s="17">
        <f>+'Буш вакт'!H72</f>
        <v>2304</v>
      </c>
      <c r="AE15" s="17">
        <f>+'Буш вакт'!AD72</f>
        <v>2304</v>
      </c>
      <c r="AF15" s="17">
        <f>+'Буш вакт'!AE72</f>
        <v>30656</v>
      </c>
      <c r="AG15" s="17">
        <f>+'Буш вакт'!J72</f>
        <v>1094</v>
      </c>
      <c r="AH15" s="17">
        <f>+'Буш вакт'!AJ72</f>
        <v>1094</v>
      </c>
      <c r="AI15" s="17">
        <f>+'Буш вакт'!AK72</f>
        <v>26914</v>
      </c>
      <c r="AJ15" s="271">
        <f t="shared" si="17"/>
        <v>5617</v>
      </c>
      <c r="AK15" s="17">
        <f t="shared" si="18"/>
        <v>5628</v>
      </c>
      <c r="AL15" s="17">
        <f t="shared" si="19"/>
        <v>100.19583407512907</v>
      </c>
      <c r="AM15" s="17">
        <v>95718</v>
      </c>
      <c r="AN15" s="17">
        <f t="shared" si="6"/>
        <v>95718</v>
      </c>
      <c r="AO15" s="17">
        <f t="shared" si="20"/>
        <v>100</v>
      </c>
      <c r="AP15" s="271">
        <f>+'Буш вакт'!D72</f>
        <v>169</v>
      </c>
      <c r="AQ15" s="17">
        <v>180</v>
      </c>
      <c r="AR15" s="17">
        <v>5248</v>
      </c>
      <c r="AS15" s="271">
        <f>+'Буш вакт'!F72</f>
        <v>2050</v>
      </c>
      <c r="AT15" s="17">
        <f>+'Буш вакт'!X72</f>
        <v>2050</v>
      </c>
      <c r="AU15" s="17">
        <f>+'Буш вакт'!Y72</f>
        <v>32900</v>
      </c>
      <c r="AV15" s="271">
        <f>+'Буш вакт'!H72</f>
        <v>2304</v>
      </c>
      <c r="AW15" s="17">
        <f>+'Буш вакт'!AD72</f>
        <v>2304</v>
      </c>
      <c r="AX15" s="17">
        <f>+'Буш вакт'!AE72</f>
        <v>30656</v>
      </c>
      <c r="AY15" s="271">
        <f>+'Буш вакт'!J72</f>
        <v>1094</v>
      </c>
      <c r="AZ15" s="17">
        <f>+'Буш вакт'!AJ72</f>
        <v>1094</v>
      </c>
      <c r="BA15" s="17">
        <f>+'Буш вакт'!AK72</f>
        <v>26914</v>
      </c>
      <c r="BB15" s="17">
        <f t="shared" si="21"/>
        <v>187</v>
      </c>
      <c r="BC15" s="17">
        <f t="shared" si="22"/>
        <v>8478</v>
      </c>
      <c r="BD15" s="17">
        <v>2</v>
      </c>
      <c r="BE15" s="17">
        <v>222</v>
      </c>
      <c r="BF15" s="17">
        <v>28</v>
      </c>
      <c r="BG15" s="17">
        <v>2458</v>
      </c>
      <c r="BH15" s="17">
        <v>74</v>
      </c>
      <c r="BI15" s="17">
        <v>2773</v>
      </c>
      <c r="BJ15" s="17">
        <v>83</v>
      </c>
      <c r="BK15" s="17">
        <v>3025</v>
      </c>
    </row>
    <row r="16" spans="1:63" s="43" customFormat="1" ht="138" customHeight="1" x14ac:dyDescent="0.3">
      <c r="A16" s="272">
        <v>6</v>
      </c>
      <c r="B16" s="302" t="s">
        <v>117</v>
      </c>
      <c r="C16" s="15">
        <f t="shared" si="7"/>
        <v>32350</v>
      </c>
      <c r="D16" s="17">
        <f t="shared" si="8"/>
        <v>37345</v>
      </c>
      <c r="E16" s="17">
        <f t="shared" si="9"/>
        <v>115.44049459041732</v>
      </c>
      <c r="F16" s="15">
        <v>402</v>
      </c>
      <c r="G16" s="17">
        <v>402</v>
      </c>
      <c r="H16" s="17">
        <f t="shared" si="10"/>
        <v>100</v>
      </c>
      <c r="I16" s="15">
        <v>5400</v>
      </c>
      <c r="J16" s="17">
        <v>5400</v>
      </c>
      <c r="K16" s="17">
        <f t="shared" si="11"/>
        <v>100</v>
      </c>
      <c r="L16" s="15">
        <f>+'Буш вакт'!G88</f>
        <v>233</v>
      </c>
      <c r="M16" s="17">
        <f>+'Буш вакт'!AC88</f>
        <v>237</v>
      </c>
      <c r="N16" s="17">
        <f t="shared" si="12"/>
        <v>101.71673819742489</v>
      </c>
      <c r="O16" s="15">
        <f>+'Буш вакт'!I88</f>
        <v>26315</v>
      </c>
      <c r="P16" s="17">
        <v>31306</v>
      </c>
      <c r="Q16" s="17">
        <f t="shared" si="13"/>
        <v>118.96636899106973</v>
      </c>
      <c r="R16" s="17">
        <f t="shared" si="14"/>
        <v>1074</v>
      </c>
      <c r="S16" s="17">
        <f t="shared" si="14"/>
        <v>474</v>
      </c>
      <c r="T16" s="17">
        <f t="shared" si="4"/>
        <v>44.134078212290504</v>
      </c>
      <c r="U16" s="17">
        <f t="shared" si="15"/>
        <v>7128</v>
      </c>
      <c r="V16" s="17">
        <f t="shared" si="16"/>
        <v>1074</v>
      </c>
      <c r="W16" s="17">
        <f t="shared" si="5"/>
        <v>15.067340067340067</v>
      </c>
      <c r="X16" s="17">
        <f>+'Буш вакт'!D88</f>
        <v>935</v>
      </c>
      <c r="Y16" s="17">
        <f>+'Буш вакт'!R88</f>
        <v>337</v>
      </c>
      <c r="Z16" s="17">
        <f>+'Буш вакт'!S88</f>
        <v>5613</v>
      </c>
      <c r="AA16" s="17">
        <f>+'Буш вакт'!F88</f>
        <v>60</v>
      </c>
      <c r="AB16" s="17">
        <f>+'Буш вакт'!X88</f>
        <v>60</v>
      </c>
      <c r="AC16" s="17">
        <f>+'Буш вакт'!Y88</f>
        <v>841</v>
      </c>
      <c r="AD16" s="17">
        <f>+'Буш вакт'!H88</f>
        <v>79</v>
      </c>
      <c r="AE16" s="17">
        <f>+'Буш вакт'!AD88</f>
        <v>77</v>
      </c>
      <c r="AF16" s="17">
        <f>+'Буш вакт'!AE88</f>
        <v>674</v>
      </c>
      <c r="AG16" s="17">
        <f>+'Буш вакт'!J88</f>
        <v>0</v>
      </c>
      <c r="AH16" s="17">
        <f>+'Буш вакт'!AJ88</f>
        <v>0</v>
      </c>
      <c r="AI16" s="17">
        <f>+'Буш вакт'!AK88</f>
        <v>0</v>
      </c>
      <c r="AJ16" s="271">
        <f t="shared" si="17"/>
        <v>875</v>
      </c>
      <c r="AK16" s="17">
        <f t="shared" si="18"/>
        <v>883</v>
      </c>
      <c r="AL16" s="17">
        <f t="shared" si="19"/>
        <v>100.91428571428571</v>
      </c>
      <c r="AM16" s="17">
        <v>13520</v>
      </c>
      <c r="AN16" s="17">
        <v>12933</v>
      </c>
      <c r="AO16" s="17">
        <f t="shared" si="20"/>
        <v>95.658284023668642</v>
      </c>
      <c r="AP16" s="271">
        <v>340</v>
      </c>
      <c r="AQ16" s="17">
        <v>340</v>
      </c>
      <c r="AR16" s="17">
        <v>5670</v>
      </c>
      <c r="AS16" s="271">
        <f>+'Буш вакт'!F88</f>
        <v>60</v>
      </c>
      <c r="AT16" s="17">
        <f>+'Буш вакт'!X88</f>
        <v>60</v>
      </c>
      <c r="AU16" s="17">
        <v>846</v>
      </c>
      <c r="AV16" s="271">
        <f>+'Буш вакт'!H88</f>
        <v>79</v>
      </c>
      <c r="AW16" s="17">
        <v>87</v>
      </c>
      <c r="AX16" s="17">
        <v>954</v>
      </c>
      <c r="AY16" s="271">
        <v>396</v>
      </c>
      <c r="AZ16" s="17">
        <v>396</v>
      </c>
      <c r="BA16" s="17">
        <v>6407</v>
      </c>
      <c r="BB16" s="17">
        <f t="shared" si="21"/>
        <v>42</v>
      </c>
      <c r="BC16" s="17">
        <f t="shared" si="22"/>
        <v>2577</v>
      </c>
      <c r="BD16" s="17">
        <v>7</v>
      </c>
      <c r="BE16" s="17">
        <v>775</v>
      </c>
      <c r="BF16" s="17">
        <v>18</v>
      </c>
      <c r="BG16" s="17">
        <v>1090</v>
      </c>
      <c r="BH16" s="17">
        <v>2</v>
      </c>
      <c r="BI16" s="17">
        <v>52</v>
      </c>
      <c r="BJ16" s="17">
        <v>15</v>
      </c>
      <c r="BK16" s="17">
        <v>660</v>
      </c>
    </row>
    <row r="17" spans="1:63" s="43" customFormat="1" ht="138" customHeight="1" x14ac:dyDescent="0.3">
      <c r="A17" s="272">
        <v>7</v>
      </c>
      <c r="B17" s="302" t="s">
        <v>118</v>
      </c>
      <c r="C17" s="15">
        <f t="shared" si="7"/>
        <v>13438</v>
      </c>
      <c r="D17" s="17">
        <f t="shared" si="8"/>
        <v>51854</v>
      </c>
      <c r="E17" s="17">
        <f t="shared" si="9"/>
        <v>385.87587438606937</v>
      </c>
      <c r="F17" s="15">
        <v>241</v>
      </c>
      <c r="G17" s="17">
        <v>353</v>
      </c>
      <c r="H17" s="17">
        <f t="shared" si="10"/>
        <v>146.47302904564316</v>
      </c>
      <c r="I17" s="15">
        <v>871</v>
      </c>
      <c r="J17" s="17">
        <v>1044</v>
      </c>
      <c r="K17" s="17">
        <f t="shared" si="11"/>
        <v>119.86222732491389</v>
      </c>
      <c r="L17" s="15">
        <v>252</v>
      </c>
      <c r="M17" s="17">
        <v>392</v>
      </c>
      <c r="N17" s="17">
        <f t="shared" si="12"/>
        <v>155.55555555555554</v>
      </c>
      <c r="O17" s="15">
        <f>+'Буш вакт'!I100</f>
        <v>12074</v>
      </c>
      <c r="P17" s="17">
        <v>50065</v>
      </c>
      <c r="Q17" s="17">
        <f t="shared" si="13"/>
        <v>414.65131687924463</v>
      </c>
      <c r="R17" s="17">
        <f t="shared" si="14"/>
        <v>1291</v>
      </c>
      <c r="S17" s="17">
        <f t="shared" si="14"/>
        <v>445</v>
      </c>
      <c r="T17" s="17">
        <f t="shared" si="4"/>
        <v>34.469403563129354</v>
      </c>
      <c r="U17" s="17">
        <f t="shared" si="15"/>
        <v>17384</v>
      </c>
      <c r="V17" s="17">
        <f t="shared" si="16"/>
        <v>1291</v>
      </c>
      <c r="W17" s="17">
        <f t="shared" si="5"/>
        <v>7.4263690750115048</v>
      </c>
      <c r="X17" s="17">
        <f>+'Буш вакт'!D100</f>
        <v>284</v>
      </c>
      <c r="Y17" s="17">
        <f>+'Буш вакт'!R100</f>
        <v>154</v>
      </c>
      <c r="Z17" s="17">
        <f>+'Буш вакт'!S100</f>
        <v>2655</v>
      </c>
      <c r="AA17" s="17">
        <f>+'Буш вакт'!F100</f>
        <v>327</v>
      </c>
      <c r="AB17" s="17">
        <f>+'Буш вакт'!X100</f>
        <v>94</v>
      </c>
      <c r="AC17" s="17">
        <f>+'Буш вакт'!Y100</f>
        <v>9843</v>
      </c>
      <c r="AD17" s="17">
        <f>+'Буш вакт'!H100</f>
        <v>393</v>
      </c>
      <c r="AE17" s="17">
        <f>+'Буш вакт'!AD100</f>
        <v>123</v>
      </c>
      <c r="AF17" s="17">
        <f>+'Буш вакт'!AE100</f>
        <v>2318</v>
      </c>
      <c r="AG17" s="17">
        <f>+'Буш вакт'!J100</f>
        <v>287</v>
      </c>
      <c r="AH17" s="17">
        <f>+'Буш вакт'!AJ100</f>
        <v>74</v>
      </c>
      <c r="AI17" s="17">
        <f>+'Буш вакт'!AK100</f>
        <v>2568</v>
      </c>
      <c r="AJ17" s="271">
        <f t="shared" si="17"/>
        <v>445</v>
      </c>
      <c r="AK17" s="17">
        <f t="shared" si="18"/>
        <v>955</v>
      </c>
      <c r="AL17" s="17">
        <f t="shared" si="19"/>
        <v>214.6067415730337</v>
      </c>
      <c r="AM17" s="17">
        <v>5282</v>
      </c>
      <c r="AN17" s="17">
        <f t="shared" si="6"/>
        <v>13039</v>
      </c>
      <c r="AO17" s="17">
        <f t="shared" si="20"/>
        <v>246.85725104127224</v>
      </c>
      <c r="AP17" s="271">
        <v>154</v>
      </c>
      <c r="AQ17" s="17">
        <v>294</v>
      </c>
      <c r="AR17" s="17">
        <v>3474</v>
      </c>
      <c r="AS17" s="271">
        <v>94</v>
      </c>
      <c r="AT17" s="17">
        <v>210</v>
      </c>
      <c r="AU17" s="17">
        <v>3224</v>
      </c>
      <c r="AV17" s="271">
        <v>123</v>
      </c>
      <c r="AW17" s="17">
        <v>375</v>
      </c>
      <c r="AX17" s="17">
        <v>5553</v>
      </c>
      <c r="AY17" s="271">
        <v>74</v>
      </c>
      <c r="AZ17" s="17">
        <v>76</v>
      </c>
      <c r="BA17" s="17">
        <v>788</v>
      </c>
      <c r="BB17" s="17">
        <f t="shared" si="21"/>
        <v>254</v>
      </c>
      <c r="BC17" s="17">
        <f t="shared" si="22"/>
        <v>14037</v>
      </c>
      <c r="BD17" s="17">
        <v>46</v>
      </c>
      <c r="BE17" s="17">
        <v>3439</v>
      </c>
      <c r="BF17" s="17">
        <v>81</v>
      </c>
      <c r="BG17" s="17">
        <v>5511</v>
      </c>
      <c r="BH17" s="17">
        <v>70</v>
      </c>
      <c r="BI17" s="17">
        <v>2119</v>
      </c>
      <c r="BJ17" s="17">
        <v>57</v>
      </c>
      <c r="BK17" s="17">
        <v>2968</v>
      </c>
    </row>
    <row r="18" spans="1:63" s="43" customFormat="1" ht="138" customHeight="1" x14ac:dyDescent="0.3">
      <c r="A18" s="272">
        <v>8</v>
      </c>
      <c r="B18" s="302" t="s">
        <v>119</v>
      </c>
      <c r="C18" s="15">
        <f t="shared" si="7"/>
        <v>41195</v>
      </c>
      <c r="D18" s="17">
        <f t="shared" si="8"/>
        <v>47172</v>
      </c>
      <c r="E18" s="17">
        <f t="shared" si="9"/>
        <v>114.50904235950965</v>
      </c>
      <c r="F18" s="15">
        <f>+'Буш вакт'!C114</f>
        <v>973</v>
      </c>
      <c r="G18" s="17">
        <v>1014</v>
      </c>
      <c r="H18" s="17">
        <f t="shared" si="10"/>
        <v>104.21377183967113</v>
      </c>
      <c r="I18" s="15">
        <f>+'Буш вакт'!E114</f>
        <v>5282</v>
      </c>
      <c r="J18" s="17">
        <v>6923</v>
      </c>
      <c r="K18" s="17">
        <f t="shared" si="11"/>
        <v>131.06777735706171</v>
      </c>
      <c r="L18" s="15">
        <f>+'Буш вакт'!G114</f>
        <v>336</v>
      </c>
      <c r="M18" s="17">
        <v>311</v>
      </c>
      <c r="N18" s="17">
        <f t="shared" si="12"/>
        <v>92.55952380952381</v>
      </c>
      <c r="O18" s="15">
        <f>+'Буш вакт'!I114</f>
        <v>34604</v>
      </c>
      <c r="P18" s="17">
        <v>38924</v>
      </c>
      <c r="Q18" s="17">
        <f t="shared" si="13"/>
        <v>112.48410588371287</v>
      </c>
      <c r="R18" s="17">
        <f t="shared" si="14"/>
        <v>1903</v>
      </c>
      <c r="S18" s="17">
        <f t="shared" si="14"/>
        <v>1522</v>
      </c>
      <c r="T18" s="17">
        <f t="shared" si="4"/>
        <v>79.978980557015234</v>
      </c>
      <c r="U18" s="17">
        <f t="shared" si="15"/>
        <v>44288</v>
      </c>
      <c r="V18" s="17">
        <f t="shared" si="16"/>
        <v>1903</v>
      </c>
      <c r="W18" s="17">
        <f t="shared" si="5"/>
        <v>4.296875</v>
      </c>
      <c r="X18" s="17">
        <f>+'Буш вакт'!D114</f>
        <v>529</v>
      </c>
      <c r="Y18" s="17">
        <f>+'Буш вакт'!R114</f>
        <v>321</v>
      </c>
      <c r="Z18" s="17">
        <f>+'Буш вакт'!S114</f>
        <v>5939</v>
      </c>
      <c r="AA18" s="17">
        <f>+'Буш вакт'!F114</f>
        <v>748</v>
      </c>
      <c r="AB18" s="17">
        <f>+'Буш вакт'!X114</f>
        <v>679</v>
      </c>
      <c r="AC18" s="17">
        <f>+'Буш вакт'!Y114</f>
        <v>28410</v>
      </c>
      <c r="AD18" s="17">
        <f>+'Буш вакт'!H114</f>
        <v>203</v>
      </c>
      <c r="AE18" s="17">
        <f>+'Буш вакт'!AD114</f>
        <v>241</v>
      </c>
      <c r="AF18" s="17">
        <f>+'Буш вакт'!AE114</f>
        <v>4278</v>
      </c>
      <c r="AG18" s="17">
        <f>+'Буш вакт'!J114</f>
        <v>423</v>
      </c>
      <c r="AH18" s="17">
        <f>+'Буш вакт'!AJ114</f>
        <v>281</v>
      </c>
      <c r="AI18" s="17">
        <f>+'Буш вакт'!AK114</f>
        <v>5661</v>
      </c>
      <c r="AJ18" s="271">
        <f t="shared" si="17"/>
        <v>1913</v>
      </c>
      <c r="AK18" s="17">
        <f t="shared" si="18"/>
        <v>2481</v>
      </c>
      <c r="AL18" s="17">
        <f t="shared" si="19"/>
        <v>129.69158389963408</v>
      </c>
      <c r="AM18" s="17">
        <v>77303</v>
      </c>
      <c r="AN18" s="17">
        <f t="shared" si="6"/>
        <v>93682</v>
      </c>
      <c r="AO18" s="17">
        <f t="shared" si="20"/>
        <v>121.18805221013415</v>
      </c>
      <c r="AP18" s="271">
        <v>537</v>
      </c>
      <c r="AQ18" s="17">
        <v>554</v>
      </c>
      <c r="AR18" s="17">
        <v>15015</v>
      </c>
      <c r="AS18" s="271">
        <f>+'Буш вакт'!F114</f>
        <v>748</v>
      </c>
      <c r="AT18" s="17">
        <v>1011</v>
      </c>
      <c r="AU18" s="17">
        <v>48257</v>
      </c>
      <c r="AV18" s="271">
        <f>+'Буш вакт'!H114</f>
        <v>203</v>
      </c>
      <c r="AW18" s="17">
        <v>354</v>
      </c>
      <c r="AX18" s="17">
        <v>5792</v>
      </c>
      <c r="AY18" s="271">
        <v>425</v>
      </c>
      <c r="AZ18" s="17">
        <v>562</v>
      </c>
      <c r="BA18" s="17">
        <v>24618</v>
      </c>
      <c r="BB18" s="17">
        <f t="shared" si="21"/>
        <v>174</v>
      </c>
      <c r="BC18" s="17">
        <f t="shared" si="22"/>
        <v>10423</v>
      </c>
      <c r="BD18" s="17">
        <v>29</v>
      </c>
      <c r="BE18" s="17">
        <v>2728</v>
      </c>
      <c r="BF18" s="17">
        <v>109</v>
      </c>
      <c r="BG18" s="17">
        <v>6362</v>
      </c>
      <c r="BH18" s="17">
        <v>11</v>
      </c>
      <c r="BI18" s="17">
        <v>285</v>
      </c>
      <c r="BJ18" s="17">
        <v>25</v>
      </c>
      <c r="BK18" s="17">
        <v>1048</v>
      </c>
    </row>
    <row r="19" spans="1:63" s="43" customFormat="1" ht="138" customHeight="1" x14ac:dyDescent="0.3">
      <c r="A19" s="272">
        <v>9</v>
      </c>
      <c r="B19" s="302" t="s">
        <v>120</v>
      </c>
      <c r="C19" s="15">
        <f t="shared" si="7"/>
        <v>10612</v>
      </c>
      <c r="D19" s="17">
        <f t="shared" si="8"/>
        <v>30567</v>
      </c>
      <c r="E19" s="17">
        <f t="shared" si="9"/>
        <v>288.04183942706368</v>
      </c>
      <c r="F19" s="15">
        <f>+'Буш вакт'!C131</f>
        <v>133</v>
      </c>
      <c r="G19" s="17">
        <v>179</v>
      </c>
      <c r="H19" s="17">
        <f t="shared" si="10"/>
        <v>134.58646616541353</v>
      </c>
      <c r="I19" s="15">
        <f>+'Буш вакт'!E131</f>
        <v>265</v>
      </c>
      <c r="J19" s="17">
        <v>2243</v>
      </c>
      <c r="K19" s="17">
        <f t="shared" si="11"/>
        <v>846.41509433962267</v>
      </c>
      <c r="L19" s="15">
        <f>+'Буш вакт'!G131</f>
        <v>24</v>
      </c>
      <c r="M19" s="17">
        <v>209</v>
      </c>
      <c r="N19" s="17">
        <f t="shared" si="12"/>
        <v>870.83333333333337</v>
      </c>
      <c r="O19" s="15">
        <v>10190</v>
      </c>
      <c r="P19" s="17">
        <v>27936</v>
      </c>
      <c r="Q19" s="17">
        <f t="shared" si="13"/>
        <v>274.15112855740921</v>
      </c>
      <c r="R19" s="17">
        <f t="shared" si="14"/>
        <v>1072.25</v>
      </c>
      <c r="S19" s="17">
        <f t="shared" si="14"/>
        <v>2674</v>
      </c>
      <c r="T19" s="17">
        <f t="shared" si="4"/>
        <v>249.38214035905804</v>
      </c>
      <c r="U19" s="17">
        <f t="shared" si="15"/>
        <v>54476</v>
      </c>
      <c r="V19" s="17">
        <f t="shared" si="16"/>
        <v>1072.25</v>
      </c>
      <c r="W19" s="17">
        <f t="shared" si="5"/>
        <v>1.9682979660768045</v>
      </c>
      <c r="X19" s="17">
        <f>+'Буш вакт'!D131</f>
        <v>64</v>
      </c>
      <c r="Y19" s="17">
        <f>+'Буш вакт'!R131</f>
        <v>806</v>
      </c>
      <c r="Z19" s="17">
        <f>+'Буш вакт'!S131</f>
        <v>11432</v>
      </c>
      <c r="AA19" s="17">
        <f>+'Буш вакт'!F131</f>
        <v>24.25</v>
      </c>
      <c r="AB19" s="17">
        <f>+'Буш вакт'!X131</f>
        <v>811</v>
      </c>
      <c r="AC19" s="17">
        <f>+'Буш вакт'!Y131</f>
        <v>17609</v>
      </c>
      <c r="AD19" s="17">
        <f>+'Буш вакт'!H131</f>
        <v>418</v>
      </c>
      <c r="AE19" s="17">
        <f>+'Буш вакт'!AD131</f>
        <v>448</v>
      </c>
      <c r="AF19" s="17">
        <f>+'Буш вакт'!AE131</f>
        <v>9700</v>
      </c>
      <c r="AG19" s="17">
        <f>+'Буш вакт'!J131</f>
        <v>566</v>
      </c>
      <c r="AH19" s="17">
        <f>+'Буш вакт'!AJ131</f>
        <v>609</v>
      </c>
      <c r="AI19" s="17">
        <f>+'Буш вакт'!AK131</f>
        <v>15735</v>
      </c>
      <c r="AJ19" s="271">
        <f t="shared" si="17"/>
        <v>2674</v>
      </c>
      <c r="AK19" s="17">
        <f t="shared" si="18"/>
        <v>4314</v>
      </c>
      <c r="AL19" s="17">
        <f t="shared" si="19"/>
        <v>161.3313388182498</v>
      </c>
      <c r="AM19" s="17">
        <v>159445</v>
      </c>
      <c r="AN19" s="17">
        <f t="shared" si="6"/>
        <v>164343</v>
      </c>
      <c r="AO19" s="17">
        <f t="shared" si="20"/>
        <v>103.07190567280253</v>
      </c>
      <c r="AP19" s="271">
        <v>774</v>
      </c>
      <c r="AQ19" s="17">
        <v>1384</v>
      </c>
      <c r="AR19" s="17">
        <v>61492</v>
      </c>
      <c r="AS19" s="271">
        <v>823</v>
      </c>
      <c r="AT19" s="17">
        <v>1388</v>
      </c>
      <c r="AU19" s="17">
        <v>50503</v>
      </c>
      <c r="AV19" s="271">
        <v>468</v>
      </c>
      <c r="AW19" s="17">
        <v>683</v>
      </c>
      <c r="AX19" s="17">
        <v>22050</v>
      </c>
      <c r="AY19" s="271">
        <v>609</v>
      </c>
      <c r="AZ19" s="17">
        <v>859</v>
      </c>
      <c r="BA19" s="17">
        <v>30298</v>
      </c>
      <c r="BB19" s="17">
        <f t="shared" si="21"/>
        <v>141</v>
      </c>
      <c r="BC19" s="17">
        <f t="shared" si="22"/>
        <v>9439</v>
      </c>
      <c r="BD19" s="17">
        <v>57</v>
      </c>
      <c r="BE19" s="17">
        <v>4778</v>
      </c>
      <c r="BF19" s="17">
        <v>35</v>
      </c>
      <c r="BG19" s="17">
        <v>2449</v>
      </c>
      <c r="BH19" s="17">
        <v>16</v>
      </c>
      <c r="BI19" s="17">
        <v>738</v>
      </c>
      <c r="BJ19" s="17">
        <v>33</v>
      </c>
      <c r="BK19" s="17">
        <v>1474</v>
      </c>
    </row>
    <row r="20" spans="1:63" s="43" customFormat="1" ht="138" customHeight="1" x14ac:dyDescent="0.3">
      <c r="A20" s="272">
        <v>10</v>
      </c>
      <c r="B20" s="302" t="s">
        <v>121</v>
      </c>
      <c r="C20" s="15">
        <f t="shared" si="7"/>
        <v>49359</v>
      </c>
      <c r="D20" s="17">
        <f t="shared" si="8"/>
        <v>89159</v>
      </c>
      <c r="E20" s="17">
        <f t="shared" si="9"/>
        <v>180.63372434611722</v>
      </c>
      <c r="F20" s="15">
        <v>507</v>
      </c>
      <c r="G20" s="17">
        <v>633</v>
      </c>
      <c r="H20" s="17">
        <f t="shared" si="10"/>
        <v>124.85207100591715</v>
      </c>
      <c r="I20" s="15">
        <v>3713</v>
      </c>
      <c r="J20" s="17">
        <v>3746</v>
      </c>
      <c r="K20" s="17">
        <f t="shared" si="11"/>
        <v>100.88876918933477</v>
      </c>
      <c r="L20" s="15">
        <v>309</v>
      </c>
      <c r="M20" s="17">
        <v>321</v>
      </c>
      <c r="N20" s="17">
        <f t="shared" si="12"/>
        <v>103.88349514563107</v>
      </c>
      <c r="O20" s="15">
        <v>44830</v>
      </c>
      <c r="P20" s="17">
        <v>84459</v>
      </c>
      <c r="Q20" s="17">
        <f t="shared" si="13"/>
        <v>188.39839393263441</v>
      </c>
      <c r="R20" s="17">
        <f t="shared" si="14"/>
        <v>1757</v>
      </c>
      <c r="S20" s="17">
        <f t="shared" si="14"/>
        <v>2084</v>
      </c>
      <c r="T20" s="17">
        <f t="shared" si="4"/>
        <v>118.61126920887877</v>
      </c>
      <c r="U20" s="17">
        <f t="shared" si="15"/>
        <v>71003</v>
      </c>
      <c r="V20" s="17">
        <f t="shared" si="16"/>
        <v>1757</v>
      </c>
      <c r="W20" s="17">
        <f t="shared" si="5"/>
        <v>2.474543329155106</v>
      </c>
      <c r="X20" s="17">
        <f>+'Буш вакт'!D143</f>
        <v>300</v>
      </c>
      <c r="Y20" s="17">
        <f>+'Буш вакт'!R143</f>
        <v>329</v>
      </c>
      <c r="Z20" s="17">
        <f>+'Буш вакт'!S143</f>
        <v>12236</v>
      </c>
      <c r="AA20" s="17">
        <f>+'Буш вакт'!F143</f>
        <v>379</v>
      </c>
      <c r="AB20" s="17">
        <f>+'Буш вакт'!X143</f>
        <v>292</v>
      </c>
      <c r="AC20" s="17">
        <f>+'Буш вакт'!Y143</f>
        <v>13183</v>
      </c>
      <c r="AD20" s="17">
        <f>+'Буш вакт'!H143</f>
        <v>372</v>
      </c>
      <c r="AE20" s="17">
        <f>+'Буш вакт'!AD143</f>
        <v>565</v>
      </c>
      <c r="AF20" s="17">
        <f>+'Буш вакт'!AE143</f>
        <v>17013</v>
      </c>
      <c r="AG20" s="17">
        <f>+'Буш вакт'!J143</f>
        <v>706</v>
      </c>
      <c r="AH20" s="17">
        <f>+'Буш вакт'!AJ143</f>
        <v>898</v>
      </c>
      <c r="AI20" s="17">
        <f>+'Буш вакт'!AK143</f>
        <v>28571</v>
      </c>
      <c r="AJ20" s="271">
        <f t="shared" si="17"/>
        <v>1757</v>
      </c>
      <c r="AK20" s="17">
        <f t="shared" si="18"/>
        <v>2203</v>
      </c>
      <c r="AL20" s="17">
        <f t="shared" si="19"/>
        <v>125.38417757541264</v>
      </c>
      <c r="AM20" s="17">
        <v>74987</v>
      </c>
      <c r="AN20" s="17">
        <f t="shared" si="6"/>
        <v>80149</v>
      </c>
      <c r="AO20" s="17">
        <f t="shared" si="20"/>
        <v>106.88385986904397</v>
      </c>
      <c r="AP20" s="271">
        <f>+'Буш вакт'!D143</f>
        <v>300</v>
      </c>
      <c r="AQ20" s="17">
        <f>+'Буш вакт'!R143</f>
        <v>329</v>
      </c>
      <c r="AR20" s="17">
        <v>14100</v>
      </c>
      <c r="AS20" s="271">
        <f>+'Буш вакт'!F143</f>
        <v>379</v>
      </c>
      <c r="AT20" s="17">
        <v>396</v>
      </c>
      <c r="AU20" s="17">
        <v>19368</v>
      </c>
      <c r="AV20" s="271">
        <f>+'Буш вакт'!H143</f>
        <v>372</v>
      </c>
      <c r="AW20" s="17">
        <v>573</v>
      </c>
      <c r="AX20" s="17">
        <v>17915</v>
      </c>
      <c r="AY20" s="271">
        <f>+'Буш вакт'!J143</f>
        <v>706</v>
      </c>
      <c r="AZ20" s="17">
        <v>905</v>
      </c>
      <c r="BA20" s="17">
        <v>28766</v>
      </c>
      <c r="BB20" s="17">
        <f t="shared" si="21"/>
        <v>198</v>
      </c>
      <c r="BC20" s="17">
        <f t="shared" si="22"/>
        <v>17644</v>
      </c>
      <c r="BD20" s="17">
        <v>52</v>
      </c>
      <c r="BE20" s="17">
        <v>8078</v>
      </c>
      <c r="BF20" s="17">
        <v>59</v>
      </c>
      <c r="BG20" s="17">
        <v>6057</v>
      </c>
      <c r="BH20" s="17">
        <v>38</v>
      </c>
      <c r="BI20" s="17">
        <v>941</v>
      </c>
      <c r="BJ20" s="17">
        <v>49</v>
      </c>
      <c r="BK20" s="17">
        <v>2568</v>
      </c>
    </row>
    <row r="21" spans="1:63" s="43" customFormat="1" ht="138" customHeight="1" x14ac:dyDescent="0.3">
      <c r="A21" s="272">
        <v>11</v>
      </c>
      <c r="B21" s="302" t="s">
        <v>122</v>
      </c>
      <c r="C21" s="15">
        <f t="shared" si="7"/>
        <v>146919</v>
      </c>
      <c r="D21" s="17">
        <f t="shared" si="8"/>
        <v>98952</v>
      </c>
      <c r="E21" s="17">
        <f t="shared" si="9"/>
        <v>67.351397708941661</v>
      </c>
      <c r="F21" s="15">
        <v>583</v>
      </c>
      <c r="G21" s="17">
        <v>558</v>
      </c>
      <c r="H21" s="17">
        <f t="shared" si="10"/>
        <v>95.711835334476845</v>
      </c>
      <c r="I21" s="15">
        <f>+'Буш вакт'!E159</f>
        <v>10628</v>
      </c>
      <c r="J21" s="17">
        <v>11043</v>
      </c>
      <c r="K21" s="17">
        <f t="shared" si="11"/>
        <v>103.90477982687241</v>
      </c>
      <c r="L21" s="15">
        <f>+'Буш вакт'!G159</f>
        <v>493</v>
      </c>
      <c r="M21" s="17">
        <v>629</v>
      </c>
      <c r="N21" s="17">
        <f t="shared" si="12"/>
        <v>127.58620689655173</v>
      </c>
      <c r="O21" s="15">
        <f>+'Буш вакт'!I159</f>
        <v>135215</v>
      </c>
      <c r="P21" s="17">
        <v>86722</v>
      </c>
      <c r="Q21" s="17">
        <f t="shared" si="13"/>
        <v>64.136375402137332</v>
      </c>
      <c r="R21" s="17">
        <f t="shared" si="14"/>
        <v>156</v>
      </c>
      <c r="S21" s="17">
        <f t="shared" si="14"/>
        <v>148</v>
      </c>
      <c r="T21" s="17">
        <f t="shared" si="4"/>
        <v>94.871794871794876</v>
      </c>
      <c r="U21" s="17">
        <f t="shared" si="15"/>
        <v>3281</v>
      </c>
      <c r="V21" s="17">
        <f t="shared" si="16"/>
        <v>156</v>
      </c>
      <c r="W21" s="17">
        <f t="shared" si="5"/>
        <v>4.7546479731789093</v>
      </c>
      <c r="X21" s="17">
        <f>+'Буш вакт'!D159</f>
        <v>20</v>
      </c>
      <c r="Y21" s="17">
        <f>+'Буш вакт'!R159</f>
        <v>20</v>
      </c>
      <c r="Z21" s="17">
        <f>+'Буш вакт'!S159</f>
        <v>184</v>
      </c>
      <c r="AA21" s="17">
        <f>+'Буш вакт'!F159</f>
        <v>136</v>
      </c>
      <c r="AB21" s="17">
        <f>+'Буш вакт'!X159</f>
        <v>128</v>
      </c>
      <c r="AC21" s="17">
        <f>+'Буш вакт'!Y159</f>
        <v>3097</v>
      </c>
      <c r="AD21" s="17">
        <f>+'Буш вакт'!H159</f>
        <v>0</v>
      </c>
      <c r="AE21" s="17">
        <f>+'Буш вакт'!AD159</f>
        <v>0</v>
      </c>
      <c r="AF21" s="17">
        <f>+'Буш вакт'!AE159</f>
        <v>0</v>
      </c>
      <c r="AG21" s="17">
        <f>+'Буш вакт'!J159</f>
        <v>0</v>
      </c>
      <c r="AH21" s="17">
        <f>+'Буш вакт'!AJ159</f>
        <v>0</v>
      </c>
      <c r="AI21" s="17">
        <f>+'Буш вакт'!AK159</f>
        <v>0</v>
      </c>
      <c r="AJ21" s="271">
        <f t="shared" si="17"/>
        <v>156</v>
      </c>
      <c r="AK21" s="17">
        <f t="shared" si="18"/>
        <v>132</v>
      </c>
      <c r="AL21" s="17">
        <f t="shared" si="19"/>
        <v>84.615384615384613</v>
      </c>
      <c r="AM21" s="17">
        <v>2843</v>
      </c>
      <c r="AN21" s="17">
        <f t="shared" si="6"/>
        <v>2843</v>
      </c>
      <c r="AO21" s="17">
        <f t="shared" si="20"/>
        <v>100</v>
      </c>
      <c r="AP21" s="271">
        <f>+'Буш вакт'!D159</f>
        <v>20</v>
      </c>
      <c r="AQ21" s="17">
        <f>+'Буш вакт'!R159</f>
        <v>20</v>
      </c>
      <c r="AR21" s="17">
        <v>375</v>
      </c>
      <c r="AS21" s="271">
        <f>+'Буш вакт'!F159</f>
        <v>136</v>
      </c>
      <c r="AT21" s="17">
        <v>112</v>
      </c>
      <c r="AU21" s="17">
        <v>2468</v>
      </c>
      <c r="AV21" s="271">
        <f>+'Буш вакт'!H159</f>
        <v>0</v>
      </c>
      <c r="AW21" s="17">
        <f>+'Буш вакт'!AD159</f>
        <v>0</v>
      </c>
      <c r="AX21" s="17">
        <f>+'Буш вакт'!AE159</f>
        <v>0</v>
      </c>
      <c r="AY21" s="271">
        <f>+'Буш вакт'!J159</f>
        <v>0</v>
      </c>
      <c r="AZ21" s="17">
        <f>+'Буш вакт'!AJ159</f>
        <v>0</v>
      </c>
      <c r="BA21" s="17">
        <f>+'Буш вакт'!AK159</f>
        <v>0</v>
      </c>
      <c r="BB21" s="17">
        <f t="shared" si="21"/>
        <v>896</v>
      </c>
      <c r="BC21" s="17">
        <f t="shared" si="22"/>
        <v>21857</v>
      </c>
      <c r="BD21" s="17">
        <v>129</v>
      </c>
      <c r="BE21" s="17">
        <v>7748</v>
      </c>
      <c r="BF21" s="17">
        <v>687</v>
      </c>
      <c r="BG21" s="17">
        <v>11289</v>
      </c>
      <c r="BH21" s="17">
        <v>31</v>
      </c>
      <c r="BI21" s="17">
        <v>715</v>
      </c>
      <c r="BJ21" s="17">
        <v>49</v>
      </c>
      <c r="BK21" s="17">
        <v>2105</v>
      </c>
    </row>
    <row r="22" spans="1:63" s="43" customFormat="1" ht="138" customHeight="1" x14ac:dyDescent="0.3">
      <c r="A22" s="272">
        <v>12</v>
      </c>
      <c r="B22" s="302" t="s">
        <v>123</v>
      </c>
      <c r="C22" s="15">
        <f t="shared" si="7"/>
        <v>43020</v>
      </c>
      <c r="D22" s="17">
        <f t="shared" si="8"/>
        <v>58519</v>
      </c>
      <c r="E22" s="17">
        <f t="shared" si="9"/>
        <v>136.0274291027429</v>
      </c>
      <c r="F22" s="15">
        <f>+'Буш вакт'!C182</f>
        <v>4300</v>
      </c>
      <c r="G22" s="17">
        <v>4642</v>
      </c>
      <c r="H22" s="17">
        <f t="shared" si="10"/>
        <v>107.95348837209302</v>
      </c>
      <c r="I22" s="15">
        <f>+'Буш вакт'!E182</f>
        <v>7810</v>
      </c>
      <c r="J22" s="17">
        <v>17483</v>
      </c>
      <c r="K22" s="17">
        <f t="shared" si="11"/>
        <v>223.85403329065301</v>
      </c>
      <c r="L22" s="15">
        <f>+'Буш вакт'!G182</f>
        <v>2710</v>
      </c>
      <c r="M22" s="17">
        <v>2777</v>
      </c>
      <c r="N22" s="17">
        <f t="shared" si="12"/>
        <v>102.47232472324723</v>
      </c>
      <c r="O22" s="15">
        <f>+'Буш вакт'!I182</f>
        <v>28200</v>
      </c>
      <c r="P22" s="17">
        <v>33617</v>
      </c>
      <c r="Q22" s="17">
        <f t="shared" si="13"/>
        <v>119.20921985815603</v>
      </c>
      <c r="R22" s="17">
        <f t="shared" si="14"/>
        <v>1983</v>
      </c>
      <c r="S22" s="17">
        <f t="shared" si="14"/>
        <v>3883</v>
      </c>
      <c r="T22" s="17">
        <f t="shared" si="4"/>
        <v>195.81442259203229</v>
      </c>
      <c r="U22" s="17">
        <f t="shared" si="15"/>
        <v>169858</v>
      </c>
      <c r="V22" s="17">
        <f t="shared" si="16"/>
        <v>1983</v>
      </c>
      <c r="W22" s="17">
        <f t="shared" si="5"/>
        <v>1.1674457488019405</v>
      </c>
      <c r="X22" s="17">
        <f>+'Буш вакт'!D182</f>
        <v>411</v>
      </c>
      <c r="Y22" s="17">
        <f>+'Буш вакт'!R182</f>
        <v>1593</v>
      </c>
      <c r="Z22" s="17">
        <f>+'Буш вакт'!S182</f>
        <v>53136</v>
      </c>
      <c r="AA22" s="17">
        <f>+'Буш вакт'!F182</f>
        <v>611</v>
      </c>
      <c r="AB22" s="17">
        <f>+'Буш вакт'!X182</f>
        <v>697</v>
      </c>
      <c r="AC22" s="17">
        <f>+'Буш вакт'!Y182</f>
        <v>29972</v>
      </c>
      <c r="AD22" s="17">
        <f>+'Буш вакт'!H182</f>
        <v>464</v>
      </c>
      <c r="AE22" s="17">
        <f>+'Буш вакт'!AD182</f>
        <v>1593</v>
      </c>
      <c r="AF22" s="17">
        <f>+'Буш вакт'!AE182</f>
        <v>53136</v>
      </c>
      <c r="AG22" s="17">
        <f>+'Буш вакт'!J182</f>
        <v>497</v>
      </c>
      <c r="AH22" s="17">
        <f>+'Буш вакт'!AJ182</f>
        <v>0</v>
      </c>
      <c r="AI22" s="17">
        <f>+'Буш вакт'!AK182</f>
        <v>33614</v>
      </c>
      <c r="AJ22" s="271">
        <f t="shared" si="17"/>
        <v>1983</v>
      </c>
      <c r="AK22" s="17">
        <f t="shared" si="18"/>
        <v>4510</v>
      </c>
      <c r="AL22" s="17">
        <f t="shared" si="19"/>
        <v>227.43318204740294</v>
      </c>
      <c r="AM22" s="17">
        <v>76593</v>
      </c>
      <c r="AN22" s="17">
        <f t="shared" si="6"/>
        <v>179946</v>
      </c>
      <c r="AO22" s="17">
        <f t="shared" si="20"/>
        <v>234.93791860875015</v>
      </c>
      <c r="AP22" s="271">
        <f>+'Буш вакт'!D182</f>
        <v>411</v>
      </c>
      <c r="AQ22" s="17">
        <v>1573</v>
      </c>
      <c r="AR22" s="17">
        <v>53136</v>
      </c>
      <c r="AS22" s="271">
        <f>+'Буш вакт'!F182</f>
        <v>611</v>
      </c>
      <c r="AT22" s="17">
        <v>821</v>
      </c>
      <c r="AU22" s="17">
        <v>39287</v>
      </c>
      <c r="AV22" s="271">
        <f>+'Буш вакт'!H182</f>
        <v>464</v>
      </c>
      <c r="AW22" s="17">
        <v>1527</v>
      </c>
      <c r="AX22" s="17">
        <v>51836</v>
      </c>
      <c r="AY22" s="271">
        <f>+'Буш вакт'!J182</f>
        <v>497</v>
      </c>
      <c r="AZ22" s="17">
        <v>589</v>
      </c>
      <c r="BA22" s="17">
        <v>35687</v>
      </c>
      <c r="BB22" s="17">
        <f t="shared" si="21"/>
        <v>557</v>
      </c>
      <c r="BC22" s="17">
        <f t="shared" si="22"/>
        <v>61164</v>
      </c>
      <c r="BD22" s="17">
        <v>67</v>
      </c>
      <c r="BE22" s="17">
        <v>7960</v>
      </c>
      <c r="BF22" s="17">
        <v>240</v>
      </c>
      <c r="BG22" s="17">
        <v>39232</v>
      </c>
      <c r="BH22" s="17">
        <v>163</v>
      </c>
      <c r="BI22" s="17">
        <v>7408</v>
      </c>
      <c r="BJ22" s="17">
        <v>87</v>
      </c>
      <c r="BK22" s="17">
        <v>6564</v>
      </c>
    </row>
    <row r="23" spans="1:63" s="43" customFormat="1" ht="138" customHeight="1" x14ac:dyDescent="0.3">
      <c r="A23" s="272">
        <v>13</v>
      </c>
      <c r="B23" s="302" t="s">
        <v>124</v>
      </c>
      <c r="C23" s="15">
        <f t="shared" si="7"/>
        <v>14762</v>
      </c>
      <c r="D23" s="17">
        <f t="shared" si="8"/>
        <v>17710</v>
      </c>
      <c r="E23" s="17">
        <f t="shared" si="9"/>
        <v>119.97019374068554</v>
      </c>
      <c r="F23" s="15">
        <v>1118</v>
      </c>
      <c r="G23" s="17">
        <v>832</v>
      </c>
      <c r="H23" s="17">
        <f t="shared" si="10"/>
        <v>74.418604651162795</v>
      </c>
      <c r="I23" s="15">
        <v>961</v>
      </c>
      <c r="J23" s="17">
        <v>2561</v>
      </c>
      <c r="K23" s="17">
        <f t="shared" si="11"/>
        <v>266.49323621227887</v>
      </c>
      <c r="L23" s="15">
        <v>816</v>
      </c>
      <c r="M23" s="17">
        <v>129</v>
      </c>
      <c r="N23" s="17">
        <f t="shared" si="12"/>
        <v>15.808823529411764</v>
      </c>
      <c r="O23" s="15">
        <v>11867</v>
      </c>
      <c r="P23" s="17">
        <v>14188</v>
      </c>
      <c r="Q23" s="17">
        <f t="shared" si="13"/>
        <v>119.55843936968063</v>
      </c>
      <c r="R23" s="17">
        <f t="shared" si="14"/>
        <v>1983</v>
      </c>
      <c r="S23" s="17">
        <f t="shared" si="14"/>
        <v>3883</v>
      </c>
      <c r="T23" s="17">
        <f t="shared" si="4"/>
        <v>195.81442259203229</v>
      </c>
      <c r="U23" s="17">
        <f t="shared" si="15"/>
        <v>169858</v>
      </c>
      <c r="V23" s="17">
        <f t="shared" si="16"/>
        <v>1983</v>
      </c>
      <c r="W23" s="17">
        <f t="shared" si="5"/>
        <v>1.1674457488019405</v>
      </c>
      <c r="X23" s="17">
        <f>+'Буш вакт'!D182</f>
        <v>411</v>
      </c>
      <c r="Y23" s="17">
        <f>+'Буш вакт'!R182</f>
        <v>1593</v>
      </c>
      <c r="Z23" s="17">
        <f>+'Буш вакт'!S182</f>
        <v>53136</v>
      </c>
      <c r="AA23" s="17">
        <f>+'Буш вакт'!F182</f>
        <v>611</v>
      </c>
      <c r="AB23" s="17">
        <f>+'Буш вакт'!X182</f>
        <v>697</v>
      </c>
      <c r="AC23" s="17">
        <f>+'Буш вакт'!Y182</f>
        <v>29972</v>
      </c>
      <c r="AD23" s="17">
        <f>+'Буш вакт'!H182</f>
        <v>464</v>
      </c>
      <c r="AE23" s="17">
        <f>+'Буш вакт'!AD182</f>
        <v>1593</v>
      </c>
      <c r="AF23" s="17">
        <f>+'Буш вакт'!AE182</f>
        <v>53136</v>
      </c>
      <c r="AG23" s="17">
        <f>+'Буш вакт'!J182</f>
        <v>497</v>
      </c>
      <c r="AH23" s="17">
        <f>+'Буш вакт'!AJ182</f>
        <v>0</v>
      </c>
      <c r="AI23" s="17">
        <f>+'Буш вакт'!AK182</f>
        <v>33614</v>
      </c>
      <c r="AJ23" s="271">
        <f t="shared" si="17"/>
        <v>5370</v>
      </c>
      <c r="AK23" s="17">
        <f t="shared" si="18"/>
        <v>5323</v>
      </c>
      <c r="AL23" s="17">
        <f>+AK23*100/AJ23</f>
        <v>99.124767225325883</v>
      </c>
      <c r="AM23" s="17">
        <v>87453</v>
      </c>
      <c r="AN23" s="17">
        <f t="shared" si="6"/>
        <v>87453</v>
      </c>
      <c r="AO23" s="17">
        <f t="shared" si="20"/>
        <v>100</v>
      </c>
      <c r="AP23" s="271">
        <v>1192</v>
      </c>
      <c r="AQ23" s="17">
        <v>994</v>
      </c>
      <c r="AR23" s="17">
        <v>17471</v>
      </c>
      <c r="AS23" s="271">
        <v>3169</v>
      </c>
      <c r="AT23" s="17">
        <v>3242</v>
      </c>
      <c r="AU23" s="17">
        <v>53624</v>
      </c>
      <c r="AV23" s="271">
        <v>514</v>
      </c>
      <c r="AW23" s="17">
        <v>586</v>
      </c>
      <c r="AX23" s="17">
        <v>8887</v>
      </c>
      <c r="AY23" s="271">
        <v>495</v>
      </c>
      <c r="AZ23" s="17">
        <v>501</v>
      </c>
      <c r="BA23" s="17">
        <v>7471</v>
      </c>
      <c r="BB23" s="17">
        <f t="shared" si="21"/>
        <v>440</v>
      </c>
      <c r="BC23" s="17">
        <f t="shared" si="22"/>
        <v>21206</v>
      </c>
      <c r="BD23" s="17">
        <v>161</v>
      </c>
      <c r="BE23" s="17">
        <v>9294</v>
      </c>
      <c r="BF23" s="17">
        <v>149</v>
      </c>
      <c r="BG23" s="17">
        <v>7684</v>
      </c>
      <c r="BH23" s="17">
        <v>60</v>
      </c>
      <c r="BI23" s="17">
        <v>1255</v>
      </c>
      <c r="BJ23" s="17">
        <v>70</v>
      </c>
      <c r="BK23" s="17">
        <v>2973</v>
      </c>
    </row>
    <row r="24" spans="1:63" s="43" customFormat="1" x14ac:dyDescent="0.3"/>
    <row r="25" spans="1:63" s="43" customFormat="1" x14ac:dyDescent="0.3"/>
    <row r="26" spans="1:63" s="43" customFormat="1" x14ac:dyDescent="0.3"/>
    <row r="27" spans="1:63" s="43" customFormat="1" x14ac:dyDescent="0.3"/>
    <row r="28" spans="1:63" s="43" customFormat="1" x14ac:dyDescent="0.3"/>
    <row r="29" spans="1:63" s="43" customFormat="1" x14ac:dyDescent="0.3"/>
  </sheetData>
  <sheetProtection selectLockedCells="1" selectUnlockedCells="1"/>
  <mergeCells count="31">
    <mergeCell ref="BD8:BE8"/>
    <mergeCell ref="BF8:BG8"/>
    <mergeCell ref="BH8:BI8"/>
    <mergeCell ref="BJ8:BK8"/>
    <mergeCell ref="BB7:BC8"/>
    <mergeCell ref="BD7:BK7"/>
    <mergeCell ref="AS8:AU8"/>
    <mergeCell ref="AV8:AX8"/>
    <mergeCell ref="AY8:BA8"/>
    <mergeCell ref="A10:B10"/>
    <mergeCell ref="AD8:AF8"/>
    <mergeCell ref="AG8:AI8"/>
    <mergeCell ref="AJ7:AO8"/>
    <mergeCell ref="AP7:BA7"/>
    <mergeCell ref="F8:H8"/>
    <mergeCell ref="A4:BK4"/>
    <mergeCell ref="AX2:BA2"/>
    <mergeCell ref="BH3:BK3"/>
    <mergeCell ref="BH6:BK6"/>
    <mergeCell ref="A7:A9"/>
    <mergeCell ref="B7:B9"/>
    <mergeCell ref="C7:E8"/>
    <mergeCell ref="F7:Q7"/>
    <mergeCell ref="R7:W8"/>
    <mergeCell ref="X7:AI7"/>
    <mergeCell ref="I8:K8"/>
    <mergeCell ref="L8:N8"/>
    <mergeCell ref="O8:Q8"/>
    <mergeCell ref="X8:Z8"/>
    <mergeCell ref="AA8:AC8"/>
    <mergeCell ref="AP8:AR8"/>
  </mergeCells>
  <printOptions horizontalCentered="1"/>
  <pageMargins left="0.23622047244094491" right="0.15748031496062992" top="0.39370078740157483" bottom="0.27559055118110237" header="0.19685039370078741" footer="0.19685039370078741"/>
  <pageSetup paperSize="9" scale="1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AC22"/>
  <sheetViews>
    <sheetView view="pageBreakPreview" zoomScale="40" zoomScaleNormal="40" zoomScaleSheetLayoutView="40" zoomScalePageLayoutView="10" workbookViewId="0">
      <selection activeCell="G1" sqref="F1:G1"/>
    </sheetView>
  </sheetViews>
  <sheetFormatPr defaultRowHeight="16.5" x14ac:dyDescent="0.3"/>
  <cols>
    <col min="1" max="1" width="9.28515625" style="4" customWidth="1"/>
    <col min="2" max="2" width="52.5703125" style="4" customWidth="1"/>
    <col min="3" max="3" width="27" style="4" customWidth="1"/>
    <col min="4" max="5" width="19.7109375" style="4" customWidth="1"/>
    <col min="6" max="6" width="17.28515625" style="4" customWidth="1"/>
    <col min="7" max="7" width="23.7109375" style="4" customWidth="1"/>
    <col min="8" max="8" width="21.42578125" style="4" hidden="1" customWidth="1"/>
    <col min="9" max="9" width="17.28515625" style="4" customWidth="1"/>
    <col min="10" max="10" width="23" style="4" customWidth="1"/>
    <col min="11" max="11" width="24.140625" style="4" hidden="1" customWidth="1"/>
    <col min="12" max="12" width="21.7109375" style="4" customWidth="1"/>
    <col min="13" max="13" width="22.42578125" style="4" customWidth="1"/>
    <col min="14" max="14" width="20.140625" style="4" hidden="1" customWidth="1"/>
    <col min="15" max="17" width="20.140625" style="4" customWidth="1"/>
    <col min="18" max="18" width="24.7109375" style="4" customWidth="1"/>
    <col min="19" max="19" width="23.7109375" style="4" customWidth="1"/>
    <col min="20" max="20" width="21.5703125" style="4" customWidth="1"/>
    <col min="21" max="22" width="22.140625" style="4" customWidth="1"/>
    <col min="23" max="23" width="19.7109375" style="4" customWidth="1"/>
    <col min="24" max="24" width="22.140625" style="4" customWidth="1"/>
    <col min="25" max="25" width="21.7109375" style="4" customWidth="1"/>
    <col min="26" max="29" width="21.42578125" style="4" customWidth="1"/>
    <col min="30" max="16384" width="9.140625" style="4"/>
  </cols>
  <sheetData>
    <row r="2" spans="1:29" ht="46.5" customHeight="1" x14ac:dyDescent="0.3">
      <c r="AA2" s="360" t="s">
        <v>372</v>
      </c>
      <c r="AB2" s="360"/>
      <c r="AC2" s="360"/>
    </row>
    <row r="3" spans="1:29" ht="94.5" customHeight="1" x14ac:dyDescent="0.3">
      <c r="A3" s="453" t="s">
        <v>340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3"/>
      <c r="Z3" s="453"/>
      <c r="AA3" s="453"/>
      <c r="AB3" s="453"/>
      <c r="AC3" s="453"/>
    </row>
    <row r="4" spans="1:29" ht="30" x14ac:dyDescent="0.35"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T4" s="13"/>
      <c r="AA4" s="455" t="str">
        <f>+Свод№1!L4</f>
        <v>2021 йил 13 март</v>
      </c>
      <c r="AB4" s="455"/>
      <c r="AC4" s="455"/>
    </row>
    <row r="5" spans="1:29" ht="177" customHeight="1" x14ac:dyDescent="0.3">
      <c r="A5" s="406" t="s">
        <v>0</v>
      </c>
      <c r="B5" s="401" t="s">
        <v>110</v>
      </c>
      <c r="C5" s="454" t="s">
        <v>144</v>
      </c>
      <c r="D5" s="454"/>
      <c r="E5" s="454"/>
      <c r="F5" s="454" t="s">
        <v>392</v>
      </c>
      <c r="G5" s="454"/>
      <c r="H5" s="454"/>
      <c r="I5" s="454"/>
      <c r="J5" s="454"/>
      <c r="K5" s="454"/>
      <c r="L5" s="454"/>
      <c r="M5" s="454"/>
      <c r="N5" s="454"/>
      <c r="O5" s="454" t="s">
        <v>30</v>
      </c>
      <c r="P5" s="454"/>
      <c r="Q5" s="454"/>
      <c r="R5" s="454" t="s">
        <v>393</v>
      </c>
      <c r="S5" s="454"/>
      <c r="T5" s="454"/>
      <c r="U5" s="454" t="s">
        <v>394</v>
      </c>
      <c r="V5" s="454"/>
      <c r="W5" s="454"/>
      <c r="X5" s="454" t="s">
        <v>416</v>
      </c>
      <c r="Y5" s="454"/>
      <c r="Z5" s="454"/>
      <c r="AA5" s="454" t="s">
        <v>379</v>
      </c>
      <c r="AB5" s="454"/>
      <c r="AC5" s="454"/>
    </row>
    <row r="6" spans="1:29" ht="100.5" customHeight="1" x14ac:dyDescent="0.3">
      <c r="A6" s="406"/>
      <c r="B6" s="401"/>
      <c r="C6" s="454"/>
      <c r="D6" s="454"/>
      <c r="E6" s="454"/>
      <c r="F6" s="454" t="s">
        <v>141</v>
      </c>
      <c r="G6" s="454"/>
      <c r="H6" s="454"/>
      <c r="I6" s="454" t="s">
        <v>142</v>
      </c>
      <c r="J6" s="454"/>
      <c r="K6" s="454"/>
      <c r="L6" s="454" t="s">
        <v>143</v>
      </c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4"/>
    </row>
    <row r="7" spans="1:29" ht="156" customHeight="1" x14ac:dyDescent="0.3">
      <c r="A7" s="406"/>
      <c r="B7" s="401"/>
      <c r="C7" s="47" t="s">
        <v>128</v>
      </c>
      <c r="D7" s="21" t="s">
        <v>149</v>
      </c>
      <c r="E7" s="22" t="s">
        <v>137</v>
      </c>
      <c r="F7" s="47" t="s">
        <v>128</v>
      </c>
      <c r="G7" s="21" t="s">
        <v>149</v>
      </c>
      <c r="H7" s="22" t="s">
        <v>137</v>
      </c>
      <c r="I7" s="47" t="s">
        <v>128</v>
      </c>
      <c r="J7" s="21" t="s">
        <v>149</v>
      </c>
      <c r="K7" s="22" t="s">
        <v>137</v>
      </c>
      <c r="L7" s="47" t="s">
        <v>128</v>
      </c>
      <c r="M7" s="21" t="s">
        <v>149</v>
      </c>
      <c r="N7" s="22" t="s">
        <v>137</v>
      </c>
      <c r="O7" s="23" t="s">
        <v>128</v>
      </c>
      <c r="P7" s="21" t="s">
        <v>149</v>
      </c>
      <c r="Q7" s="22" t="s">
        <v>137</v>
      </c>
      <c r="R7" s="23" t="s">
        <v>128</v>
      </c>
      <c r="S7" s="21" t="s">
        <v>149</v>
      </c>
      <c r="T7" s="22" t="s">
        <v>137</v>
      </c>
      <c r="U7" s="23" t="s">
        <v>128</v>
      </c>
      <c r="V7" s="21" t="s">
        <v>149</v>
      </c>
      <c r="W7" s="22" t="s">
        <v>137</v>
      </c>
      <c r="X7" s="23" t="s">
        <v>128</v>
      </c>
      <c r="Y7" s="21" t="s">
        <v>149</v>
      </c>
      <c r="Z7" s="22" t="s">
        <v>137</v>
      </c>
      <c r="AA7" s="23" t="s">
        <v>128</v>
      </c>
      <c r="AB7" s="21" t="s">
        <v>149</v>
      </c>
      <c r="AC7" s="22" t="s">
        <v>137</v>
      </c>
    </row>
    <row r="8" spans="1:29" s="7" customFormat="1" ht="98.25" customHeight="1" x14ac:dyDescent="0.3">
      <c r="A8" s="388" t="s">
        <v>111</v>
      </c>
      <c r="B8" s="388"/>
      <c r="C8" s="28">
        <f>SUM(C9:C21)</f>
        <v>2742</v>
      </c>
      <c r="D8" s="28">
        <f>SUM(D9:D21)</f>
        <v>2561</v>
      </c>
      <c r="E8" s="28">
        <f>+D8*100/C8</f>
        <v>93.398978847556535</v>
      </c>
      <c r="F8" s="28">
        <f>SUM(F9:F21)</f>
        <v>77</v>
      </c>
      <c r="G8" s="28">
        <f>SUM(G9:G21)</f>
        <v>2</v>
      </c>
      <c r="H8" s="28">
        <f>+G8*100/F8</f>
        <v>2.5974025974025974</v>
      </c>
      <c r="I8" s="28">
        <f>SUM(I9:I21)</f>
        <v>762</v>
      </c>
      <c r="J8" s="28">
        <f>SUM(J9:J21)</f>
        <v>31</v>
      </c>
      <c r="K8" s="28">
        <f t="shared" ref="K8:K20" si="0">+J8*100/I8</f>
        <v>4.0682414698162725</v>
      </c>
      <c r="L8" s="28">
        <f>SUM(L9:L21)</f>
        <v>12226</v>
      </c>
      <c r="M8" s="28">
        <f>SUM(M9:M21)</f>
        <v>607</v>
      </c>
      <c r="N8" s="28">
        <f>+M8*100/L8</f>
        <v>4.9648290528382137</v>
      </c>
      <c r="O8" s="28">
        <f>SUM(O9:O21)</f>
        <v>450</v>
      </c>
      <c r="P8" s="28">
        <f>SUM(P9:P21)</f>
        <v>42</v>
      </c>
      <c r="Q8" s="28">
        <f>+P8*100/O8</f>
        <v>9.3333333333333339</v>
      </c>
      <c r="R8" s="28">
        <f>SUM(R9:R21)</f>
        <v>146319.60342</v>
      </c>
      <c r="S8" s="28">
        <f>SUM(S9:S21)</f>
        <v>59357.913404989995</v>
      </c>
      <c r="T8" s="28">
        <f>+S8*100/R8</f>
        <v>40.567300633399981</v>
      </c>
      <c r="U8" s="28">
        <f>SUM(U9:U21)</f>
        <v>19088</v>
      </c>
      <c r="V8" s="28">
        <f>SUM(V9:V21)</f>
        <v>2736</v>
      </c>
      <c r="W8" s="28">
        <f>+V8*100/U8</f>
        <v>14.333612740989103</v>
      </c>
      <c r="X8" s="32">
        <v>33858</v>
      </c>
      <c r="Y8" s="32">
        <v>60325</v>
      </c>
      <c r="Z8" s="28">
        <f>+Y8*100/X8</f>
        <v>178.17059483726149</v>
      </c>
      <c r="AA8" s="32">
        <v>37401</v>
      </c>
      <c r="AB8" s="32">
        <v>25429.333999999999</v>
      </c>
      <c r="AC8" s="28">
        <f>+AB8*100/AA8</f>
        <v>67.991053715141305</v>
      </c>
    </row>
    <row r="9" spans="1:29" s="9" customFormat="1" ht="95.25" customHeight="1" x14ac:dyDescent="0.3">
      <c r="A9" s="26">
        <v>1</v>
      </c>
      <c r="B9" s="27" t="s">
        <v>112</v>
      </c>
      <c r="C9" s="33">
        <v>36</v>
      </c>
      <c r="D9" s="57">
        <f>+Бандлик!CC9</f>
        <v>14</v>
      </c>
      <c r="E9" s="35">
        <f>+D9*100/C9</f>
        <v>38.888888888888886</v>
      </c>
      <c r="F9" s="33">
        <f>+Бандлик!X9</f>
        <v>0</v>
      </c>
      <c r="G9" s="57">
        <f>+Бандлик!CD9</f>
        <v>0</v>
      </c>
      <c r="H9" s="35">
        <v>0</v>
      </c>
      <c r="I9" s="33">
        <f>+Бандлик!Y9</f>
        <v>0</v>
      </c>
      <c r="J9" s="57">
        <f>+Бандлик!CE9</f>
        <v>0</v>
      </c>
      <c r="K9" s="35">
        <v>0</v>
      </c>
      <c r="L9" s="33">
        <f>+Бандлик!Z9</f>
        <v>255</v>
      </c>
      <c r="M9" s="57">
        <f>+Бандлик!CF9</f>
        <v>0</v>
      </c>
      <c r="N9" s="35">
        <v>0</v>
      </c>
      <c r="O9" s="33">
        <f>+'Буш вакт'!M9</f>
        <v>34</v>
      </c>
      <c r="P9" s="34">
        <f>+'Буш вакт'!AM9</f>
        <v>8</v>
      </c>
      <c r="Q9" s="35">
        <f>+P9*100/O9</f>
        <v>23.529411764705884</v>
      </c>
      <c r="R9" s="33">
        <f>+Бандлик!AA9</f>
        <v>3000</v>
      </c>
      <c r="S9" s="35">
        <f>+Бандлик!CG9</f>
        <v>4293.5770529199999</v>
      </c>
      <c r="T9" s="35">
        <f>+S9*100/R9</f>
        <v>143.11923509733333</v>
      </c>
      <c r="U9" s="33">
        <f>+Бандлик!AB9</f>
        <v>485</v>
      </c>
      <c r="V9" s="57">
        <f>+Бандлик!CH9</f>
        <v>0</v>
      </c>
      <c r="W9" s="35">
        <f>+V9*100/U9</f>
        <v>0</v>
      </c>
      <c r="X9" s="33">
        <v>952</v>
      </c>
      <c r="Y9" s="34">
        <v>1482</v>
      </c>
      <c r="Z9" s="35">
        <f>+Y9*100/X9</f>
        <v>155.67226890756302</v>
      </c>
      <c r="AA9" s="33">
        <v>1597</v>
      </c>
      <c r="AB9" s="34">
        <v>1795</v>
      </c>
      <c r="AC9" s="35">
        <f>+AB9*100/AA9</f>
        <v>112.3982467125861</v>
      </c>
    </row>
    <row r="10" spans="1:29" s="9" customFormat="1" ht="95.25" customHeight="1" x14ac:dyDescent="0.3">
      <c r="A10" s="26">
        <v>2</v>
      </c>
      <c r="B10" s="27" t="s">
        <v>113</v>
      </c>
      <c r="C10" s="33">
        <f>+Бандлик!W27</f>
        <v>722</v>
      </c>
      <c r="D10" s="57">
        <f>+Бандлик!CC27</f>
        <v>706</v>
      </c>
      <c r="E10" s="35">
        <f t="shared" ref="E10:E21" si="1">+D10*100/C10</f>
        <v>97.78393351800554</v>
      </c>
      <c r="F10" s="33">
        <f>+Бандлик!X27</f>
        <v>0</v>
      </c>
      <c r="G10" s="57">
        <f>+Бандлик!CD27</f>
        <v>0</v>
      </c>
      <c r="H10" s="35">
        <v>0</v>
      </c>
      <c r="I10" s="33">
        <f>+Бандлик!Y27</f>
        <v>0</v>
      </c>
      <c r="J10" s="57">
        <f>+Бандлик!CE27</f>
        <v>0</v>
      </c>
      <c r="K10" s="35">
        <v>0</v>
      </c>
      <c r="L10" s="33">
        <f>+Бандлик!Z27</f>
        <v>180</v>
      </c>
      <c r="M10" s="57">
        <f>+Бандлик!CF27</f>
        <v>0</v>
      </c>
      <c r="N10" s="35">
        <v>0</v>
      </c>
      <c r="O10" s="33">
        <f>+'Буш вакт'!M27</f>
        <v>0</v>
      </c>
      <c r="P10" s="34">
        <f>+'Буш вакт'!AM27</f>
        <v>0</v>
      </c>
      <c r="Q10" s="35"/>
      <c r="R10" s="33">
        <f>+Бандлик!AA27</f>
        <v>11492</v>
      </c>
      <c r="S10" s="35">
        <f>+Бандлик!CG27</f>
        <v>1453</v>
      </c>
      <c r="T10" s="35">
        <f t="shared" ref="T10:T21" si="2">+S10*100/R10</f>
        <v>12.643578141315698</v>
      </c>
      <c r="U10" s="33">
        <f>+Бандлик!AB27</f>
        <v>0</v>
      </c>
      <c r="V10" s="57">
        <f>+Бандлик!CH27</f>
        <v>0</v>
      </c>
      <c r="W10" s="35"/>
      <c r="X10" s="33">
        <v>8075</v>
      </c>
      <c r="Y10" s="160">
        <v>26119</v>
      </c>
      <c r="Z10" s="35">
        <f t="shared" ref="Z10:Z21" si="3">+Y10*100/X10</f>
        <v>323.45510835913313</v>
      </c>
      <c r="AA10" s="33">
        <v>3697</v>
      </c>
      <c r="AB10" s="34">
        <v>3479</v>
      </c>
      <c r="AC10" s="35">
        <f t="shared" ref="AC10:AC21" si="4">+AB10*100/AA10</f>
        <v>94.103327021909649</v>
      </c>
    </row>
    <row r="11" spans="1:29" s="9" customFormat="1" ht="95.25" customHeight="1" x14ac:dyDescent="0.3">
      <c r="A11" s="26">
        <v>3</v>
      </c>
      <c r="B11" s="27" t="s">
        <v>114</v>
      </c>
      <c r="C11" s="33">
        <f>+Бандлик!W44</f>
        <v>76</v>
      </c>
      <c r="D11" s="57">
        <f>+Бандлик!CC44</f>
        <v>85</v>
      </c>
      <c r="E11" s="35">
        <f t="shared" si="1"/>
        <v>111.84210526315789</v>
      </c>
      <c r="F11" s="33">
        <f>+Бандлик!X44</f>
        <v>0</v>
      </c>
      <c r="G11" s="57">
        <f>+Бандлик!CD44</f>
        <v>0</v>
      </c>
      <c r="H11" s="35">
        <v>0</v>
      </c>
      <c r="I11" s="33">
        <f>+Бандлик!Y44</f>
        <v>0</v>
      </c>
      <c r="J11" s="57">
        <f>+Бандлик!CE44</f>
        <v>0</v>
      </c>
      <c r="K11" s="35">
        <v>0</v>
      </c>
      <c r="L11" s="33">
        <f>+Бандлик!Z44</f>
        <v>2350</v>
      </c>
      <c r="M11" s="57">
        <f>+Бандлик!CF44</f>
        <v>0</v>
      </c>
      <c r="N11" s="35">
        <v>0</v>
      </c>
      <c r="O11" s="33">
        <f>+'Буш вакт'!M44</f>
        <v>0</v>
      </c>
      <c r="P11" s="34">
        <f>+'Буш вакт'!AM44</f>
        <v>0</v>
      </c>
      <c r="Q11" s="35"/>
      <c r="R11" s="33">
        <v>5320</v>
      </c>
      <c r="S11" s="35">
        <f>+Бандлик!CG44</f>
        <v>4010.8718240700005</v>
      </c>
      <c r="T11" s="35">
        <f t="shared" si="2"/>
        <v>75.392327520112786</v>
      </c>
      <c r="U11" s="33">
        <f>+Бандлик!AB44</f>
        <v>182</v>
      </c>
      <c r="V11" s="57">
        <f>+Бандлик!CH44</f>
        <v>0</v>
      </c>
      <c r="W11" s="35">
        <f t="shared" ref="W11:W21" si="5">+V11*100/U11</f>
        <v>0</v>
      </c>
      <c r="X11" s="33">
        <v>3119</v>
      </c>
      <c r="Y11" s="34">
        <v>1076</v>
      </c>
      <c r="Z11" s="35">
        <f t="shared" si="3"/>
        <v>34.498236614299458</v>
      </c>
      <c r="AA11" s="33">
        <v>4748</v>
      </c>
      <c r="AB11" s="34">
        <v>2828</v>
      </c>
      <c r="AC11" s="35">
        <f t="shared" si="4"/>
        <v>59.561920808761585</v>
      </c>
    </row>
    <row r="12" spans="1:29" s="9" customFormat="1" ht="95.25" customHeight="1" x14ac:dyDescent="0.3">
      <c r="A12" s="26">
        <v>4</v>
      </c>
      <c r="B12" s="27" t="s">
        <v>115</v>
      </c>
      <c r="C12" s="33">
        <v>56</v>
      </c>
      <c r="D12" s="57">
        <v>45</v>
      </c>
      <c r="E12" s="35">
        <f t="shared" si="1"/>
        <v>80.357142857142861</v>
      </c>
      <c r="F12" s="33">
        <f>+Бандлик!X58</f>
        <v>13</v>
      </c>
      <c r="G12" s="57">
        <f>+Бандлик!CD58</f>
        <v>0</v>
      </c>
      <c r="H12" s="35">
        <f t="shared" ref="H12:H20" si="6">+G12*100/F12</f>
        <v>0</v>
      </c>
      <c r="I12" s="33">
        <f>+Бандлик!Y58</f>
        <v>0</v>
      </c>
      <c r="J12" s="57">
        <f>+Бандлик!CE58</f>
        <v>0</v>
      </c>
      <c r="K12" s="35">
        <v>0</v>
      </c>
      <c r="L12" s="33">
        <f>+Бандлик!Z58</f>
        <v>1300</v>
      </c>
      <c r="M12" s="57">
        <f>+Бандлик!CF58</f>
        <v>0</v>
      </c>
      <c r="N12" s="35">
        <v>0</v>
      </c>
      <c r="O12" s="33">
        <f>+'Буш вакт'!M58</f>
        <v>115</v>
      </c>
      <c r="P12" s="34">
        <f>+'Буш вакт'!AM58</f>
        <v>0</v>
      </c>
      <c r="Q12" s="35">
        <f t="shared" ref="Q12:Q20" si="7">+P12*100/O12</f>
        <v>0</v>
      </c>
      <c r="R12" s="33">
        <v>45700</v>
      </c>
      <c r="S12" s="35">
        <v>4601</v>
      </c>
      <c r="T12" s="35">
        <f t="shared" si="2"/>
        <v>10.067833698030634</v>
      </c>
      <c r="U12" s="33">
        <v>903</v>
      </c>
      <c r="V12" s="57">
        <v>400</v>
      </c>
      <c r="W12" s="35">
        <f t="shared" si="5"/>
        <v>44.296788482834991</v>
      </c>
      <c r="X12" s="33">
        <v>865</v>
      </c>
      <c r="Y12" s="34">
        <v>1626</v>
      </c>
      <c r="Z12" s="35">
        <f t="shared" si="3"/>
        <v>187.97687861271677</v>
      </c>
      <c r="AA12" s="33">
        <v>13356</v>
      </c>
      <c r="AB12" s="34">
        <v>89</v>
      </c>
      <c r="AC12" s="35">
        <f t="shared" si="4"/>
        <v>0.66636717580113802</v>
      </c>
    </row>
    <row r="13" spans="1:29" ht="95.25" customHeight="1" x14ac:dyDescent="0.3">
      <c r="A13" s="26">
        <v>5</v>
      </c>
      <c r="B13" s="27" t="s">
        <v>116</v>
      </c>
      <c r="C13" s="33">
        <f>+Бандлик!W72</f>
        <v>7</v>
      </c>
      <c r="D13" s="57">
        <f>+Бандлик!CC72</f>
        <v>12</v>
      </c>
      <c r="E13" s="35">
        <f t="shared" si="1"/>
        <v>171.42857142857142</v>
      </c>
      <c r="F13" s="33">
        <f>+Бандлик!X72</f>
        <v>1</v>
      </c>
      <c r="G13" s="57">
        <f>+Бандлик!CD72</f>
        <v>1</v>
      </c>
      <c r="H13" s="35">
        <f t="shared" si="6"/>
        <v>100</v>
      </c>
      <c r="I13" s="33">
        <f>+Бандлик!Y72</f>
        <v>30</v>
      </c>
      <c r="J13" s="57">
        <f>+Бандлик!CE72</f>
        <v>30</v>
      </c>
      <c r="K13" s="35">
        <f t="shared" si="0"/>
        <v>100</v>
      </c>
      <c r="L13" s="33">
        <f>+Бандлик!Z72</f>
        <v>615</v>
      </c>
      <c r="M13" s="57">
        <f>+Бандлик!CF72</f>
        <v>599</v>
      </c>
      <c r="N13" s="35">
        <f t="shared" ref="N13:N20" si="8">+M13*100/L13</f>
        <v>97.39837398373983</v>
      </c>
      <c r="O13" s="33">
        <f>+'Буш вакт'!M72</f>
        <v>2</v>
      </c>
      <c r="P13" s="34">
        <f>+'Буш вакт'!AM72</f>
        <v>0</v>
      </c>
      <c r="Q13" s="35">
        <f t="shared" si="7"/>
        <v>0</v>
      </c>
      <c r="R13" s="33">
        <f>+Бандлик!AA72</f>
        <v>9200</v>
      </c>
      <c r="S13" s="35">
        <f>+Бандлик!CG72</f>
        <v>35.21</v>
      </c>
      <c r="T13" s="35">
        <f t="shared" si="2"/>
        <v>0.38271739130434784</v>
      </c>
      <c r="U13" s="33">
        <f>+Бандлик!AB72</f>
        <v>925</v>
      </c>
      <c r="V13" s="57">
        <f>+Бандлик!CH72</f>
        <v>4</v>
      </c>
      <c r="W13" s="35">
        <f t="shared" si="5"/>
        <v>0.43243243243243246</v>
      </c>
      <c r="X13" s="33">
        <v>1321</v>
      </c>
      <c r="Y13" s="34">
        <v>1908</v>
      </c>
      <c r="Z13" s="35">
        <f t="shared" si="3"/>
        <v>144.43603330809992</v>
      </c>
      <c r="AA13" s="33">
        <v>2687</v>
      </c>
      <c r="AB13" s="34">
        <v>2421</v>
      </c>
      <c r="AC13" s="35">
        <f t="shared" si="4"/>
        <v>90.100483810941569</v>
      </c>
    </row>
    <row r="14" spans="1:29" ht="95.25" customHeight="1" x14ac:dyDescent="0.3">
      <c r="A14" s="26">
        <v>6</v>
      </c>
      <c r="B14" s="27" t="s">
        <v>117</v>
      </c>
      <c r="C14" s="33">
        <f>+Бандлик!W88</f>
        <v>120</v>
      </c>
      <c r="D14" s="57">
        <f>+Бандлик!CC88</f>
        <v>154</v>
      </c>
      <c r="E14" s="35">
        <f t="shared" si="1"/>
        <v>128.33333333333334</v>
      </c>
      <c r="F14" s="33">
        <f>+Бандлик!X88</f>
        <v>0</v>
      </c>
      <c r="G14" s="57">
        <f>+Бандлик!CD88</f>
        <v>0</v>
      </c>
      <c r="H14" s="35">
        <v>0</v>
      </c>
      <c r="I14" s="33">
        <f>+Бандлик!Y88</f>
        <v>566</v>
      </c>
      <c r="J14" s="57">
        <v>0</v>
      </c>
      <c r="K14" s="35">
        <v>0</v>
      </c>
      <c r="L14" s="33">
        <f>+Бандлик!Z88</f>
        <v>1320</v>
      </c>
      <c r="M14" s="57">
        <v>0</v>
      </c>
      <c r="N14" s="35">
        <v>0</v>
      </c>
      <c r="O14" s="33">
        <v>61</v>
      </c>
      <c r="P14" s="34">
        <v>3</v>
      </c>
      <c r="Q14" s="35">
        <f t="shared" si="7"/>
        <v>4.918032786885246</v>
      </c>
      <c r="R14" s="33">
        <f>+Бандлик!AA88</f>
        <v>6000</v>
      </c>
      <c r="S14" s="35">
        <v>6353</v>
      </c>
      <c r="T14" s="35">
        <f t="shared" si="2"/>
        <v>105.88333333333334</v>
      </c>
      <c r="U14" s="33">
        <f>+Бандлик!AB88</f>
        <v>324</v>
      </c>
      <c r="V14" s="57">
        <v>129</v>
      </c>
      <c r="W14" s="35">
        <f t="shared" si="5"/>
        <v>39.814814814814817</v>
      </c>
      <c r="X14" s="33">
        <v>1015</v>
      </c>
      <c r="Y14" s="34">
        <v>1020</v>
      </c>
      <c r="Z14" s="35">
        <f t="shared" si="3"/>
        <v>100.49261083743842</v>
      </c>
      <c r="AA14" s="33">
        <v>194</v>
      </c>
      <c r="AB14" s="34">
        <v>906</v>
      </c>
      <c r="AC14" s="35">
        <f t="shared" si="4"/>
        <v>467.01030927835052</v>
      </c>
    </row>
    <row r="15" spans="1:29" ht="95.25" customHeight="1" x14ac:dyDescent="0.3">
      <c r="A15" s="26">
        <v>7</v>
      </c>
      <c r="B15" s="27" t="s">
        <v>118</v>
      </c>
      <c r="C15" s="33">
        <f>+Бандлик!W100</f>
        <v>522</v>
      </c>
      <c r="D15" s="57">
        <f>+Бандлик!CC100</f>
        <v>541</v>
      </c>
      <c r="E15" s="35">
        <f t="shared" si="1"/>
        <v>103.63984674329502</v>
      </c>
      <c r="F15" s="33">
        <f>+Бандлик!X100</f>
        <v>2</v>
      </c>
      <c r="G15" s="57">
        <f>+Бандлик!CD100</f>
        <v>1</v>
      </c>
      <c r="H15" s="35">
        <f t="shared" si="6"/>
        <v>50</v>
      </c>
      <c r="I15" s="33">
        <f>+Бандлик!Y100</f>
        <v>2</v>
      </c>
      <c r="J15" s="57">
        <f>+Бандлик!CE100</f>
        <v>1</v>
      </c>
      <c r="K15" s="35">
        <f t="shared" si="0"/>
        <v>50</v>
      </c>
      <c r="L15" s="33">
        <v>230</v>
      </c>
      <c r="M15" s="57">
        <f>+Бандлик!CF100</f>
        <v>8</v>
      </c>
      <c r="N15" s="35">
        <f t="shared" si="8"/>
        <v>3.4782608695652173</v>
      </c>
      <c r="O15" s="33">
        <f>+'Буш вакт'!M100</f>
        <v>22</v>
      </c>
      <c r="P15" s="34">
        <f>+'Буш вакт'!AM100</f>
        <v>0</v>
      </c>
      <c r="Q15" s="35">
        <f t="shared" si="7"/>
        <v>0</v>
      </c>
      <c r="R15" s="33">
        <f>+Бандлик!AA100</f>
        <v>11971.603419999999</v>
      </c>
      <c r="S15" s="35">
        <v>11972</v>
      </c>
      <c r="T15" s="35">
        <f t="shared" si="2"/>
        <v>100.00331267238053</v>
      </c>
      <c r="U15" s="33">
        <f>+Бандлик!AB100</f>
        <v>784</v>
      </c>
      <c r="V15" s="57">
        <f>+Бандлик!CH100</f>
        <v>237</v>
      </c>
      <c r="W15" s="35">
        <f t="shared" si="5"/>
        <v>30.229591836734695</v>
      </c>
      <c r="X15" s="33">
        <v>1509</v>
      </c>
      <c r="Y15" s="34">
        <v>888</v>
      </c>
      <c r="Z15" s="35">
        <f t="shared" si="3"/>
        <v>58.846918489065608</v>
      </c>
      <c r="AA15" s="33">
        <v>1227</v>
      </c>
      <c r="AB15" s="34">
        <v>933</v>
      </c>
      <c r="AC15" s="35">
        <f t="shared" si="4"/>
        <v>76.039119804400983</v>
      </c>
    </row>
    <row r="16" spans="1:29" ht="95.25" customHeight="1" x14ac:dyDescent="0.3">
      <c r="A16" s="26">
        <v>8</v>
      </c>
      <c r="B16" s="27" t="s">
        <v>119</v>
      </c>
      <c r="C16" s="33">
        <f>+Бандлик!W114</f>
        <v>232</v>
      </c>
      <c r="D16" s="57">
        <f>+Бандлик!CC114</f>
        <v>12</v>
      </c>
      <c r="E16" s="35">
        <f t="shared" si="1"/>
        <v>5.1724137931034484</v>
      </c>
      <c r="F16" s="33">
        <f>+Бандлик!X114</f>
        <v>17</v>
      </c>
      <c r="G16" s="57">
        <f>+Бандлик!CD114</f>
        <v>0</v>
      </c>
      <c r="H16" s="35">
        <f t="shared" si="6"/>
        <v>0</v>
      </c>
      <c r="I16" s="33">
        <f>+Бандлик!Y114</f>
        <v>1</v>
      </c>
      <c r="J16" s="57">
        <f>+Бандлик!CE114</f>
        <v>0</v>
      </c>
      <c r="K16" s="35">
        <f t="shared" si="0"/>
        <v>0</v>
      </c>
      <c r="L16" s="33">
        <f>+Бандлик!Z114</f>
        <v>50</v>
      </c>
      <c r="M16" s="57">
        <f>+Бандлик!CF114</f>
        <v>0</v>
      </c>
      <c r="N16" s="35">
        <f t="shared" si="8"/>
        <v>0</v>
      </c>
      <c r="O16" s="33">
        <f>+'Буш вакт'!M114</f>
        <v>85</v>
      </c>
      <c r="P16" s="34">
        <f>+'Буш вакт'!AM114</f>
        <v>20</v>
      </c>
      <c r="Q16" s="35">
        <f t="shared" si="7"/>
        <v>23.529411764705884</v>
      </c>
      <c r="R16" s="33">
        <f>+Бандлик!AA114</f>
        <v>2836</v>
      </c>
      <c r="S16" s="35">
        <f>+Бандлик!CG114</f>
        <v>4.9350000000000005</v>
      </c>
      <c r="T16" s="35">
        <f t="shared" si="2"/>
        <v>0.17401269393511989</v>
      </c>
      <c r="U16" s="33">
        <f>+Бандлик!AB114</f>
        <v>1873</v>
      </c>
      <c r="V16" s="57">
        <f>+Бандлик!CH114</f>
        <v>380</v>
      </c>
      <c r="W16" s="35">
        <f t="shared" si="5"/>
        <v>20.288307528029897</v>
      </c>
      <c r="X16" s="33">
        <v>2432</v>
      </c>
      <c r="Y16" s="34">
        <v>1972</v>
      </c>
      <c r="Z16" s="35">
        <f t="shared" si="3"/>
        <v>81.08552631578948</v>
      </c>
      <c r="AA16" s="33">
        <v>977</v>
      </c>
      <c r="AB16" s="34">
        <v>2251</v>
      </c>
      <c r="AC16" s="35">
        <f t="shared" si="4"/>
        <v>230.39918116683725</v>
      </c>
    </row>
    <row r="17" spans="1:29" ht="95.25" customHeight="1" x14ac:dyDescent="0.3">
      <c r="A17" s="26">
        <v>9</v>
      </c>
      <c r="B17" s="27" t="s">
        <v>120</v>
      </c>
      <c r="C17" s="33">
        <v>14</v>
      </c>
      <c r="D17" s="57">
        <v>11</v>
      </c>
      <c r="E17" s="35">
        <f t="shared" si="1"/>
        <v>78.571428571428569</v>
      </c>
      <c r="F17" s="33">
        <v>1</v>
      </c>
      <c r="G17" s="57">
        <f>+Бандлик!CD131</f>
        <v>0</v>
      </c>
      <c r="H17" s="35">
        <v>0</v>
      </c>
      <c r="I17" s="33">
        <v>6</v>
      </c>
      <c r="J17" s="57">
        <f>+Бандлик!CE131</f>
        <v>0</v>
      </c>
      <c r="K17" s="35">
        <v>0</v>
      </c>
      <c r="L17" s="33">
        <v>45</v>
      </c>
      <c r="M17" s="57">
        <f>+Бандлик!CF131</f>
        <v>0</v>
      </c>
      <c r="N17" s="35">
        <v>0</v>
      </c>
      <c r="O17" s="33">
        <f>+'Буш вакт'!M131</f>
        <v>1</v>
      </c>
      <c r="P17" s="34">
        <f>+'Буш вакт'!AM131</f>
        <v>1</v>
      </c>
      <c r="Q17" s="35">
        <f t="shared" si="7"/>
        <v>100</v>
      </c>
      <c r="R17" s="33">
        <f>+Бандлик!AA131</f>
        <v>15000</v>
      </c>
      <c r="S17" s="35">
        <f>+Бандлик!CG131</f>
        <v>6927.7999999999993</v>
      </c>
      <c r="T17" s="35">
        <f t="shared" si="2"/>
        <v>46.185333333333325</v>
      </c>
      <c r="U17" s="33">
        <f>+Бандлик!AB131</f>
        <v>5766</v>
      </c>
      <c r="V17" s="57">
        <f>+Бандлик!CH131</f>
        <v>0</v>
      </c>
      <c r="W17" s="35">
        <f t="shared" si="5"/>
        <v>0</v>
      </c>
      <c r="X17" s="33">
        <v>1990</v>
      </c>
      <c r="Y17" s="34">
        <v>1690</v>
      </c>
      <c r="Z17" s="35">
        <f t="shared" si="3"/>
        <v>84.924623115577887</v>
      </c>
      <c r="AA17" s="33">
        <v>330</v>
      </c>
      <c r="AB17" s="34">
        <v>369</v>
      </c>
      <c r="AC17" s="35">
        <f t="shared" si="4"/>
        <v>111.81818181818181</v>
      </c>
    </row>
    <row r="18" spans="1:29" ht="95.25" customHeight="1" x14ac:dyDescent="0.3">
      <c r="A18" s="26">
        <v>10</v>
      </c>
      <c r="B18" s="27" t="s">
        <v>121</v>
      </c>
      <c r="C18" s="33">
        <f>+Бандлик!W143</f>
        <v>14</v>
      </c>
      <c r="D18" s="57">
        <f>+Бандлик!CC143</f>
        <v>11</v>
      </c>
      <c r="E18" s="35">
        <f t="shared" si="1"/>
        <v>78.571428571428569</v>
      </c>
      <c r="F18" s="33">
        <f>+Бандлик!X143</f>
        <v>2</v>
      </c>
      <c r="G18" s="57">
        <f>+Бандлик!CD143</f>
        <v>0</v>
      </c>
      <c r="H18" s="35">
        <f t="shared" si="6"/>
        <v>0</v>
      </c>
      <c r="I18" s="33">
        <f>+Бандлик!Y143</f>
        <v>9</v>
      </c>
      <c r="J18" s="57">
        <f>+Бандлик!CE143</f>
        <v>0</v>
      </c>
      <c r="K18" s="35">
        <f t="shared" si="0"/>
        <v>0</v>
      </c>
      <c r="L18" s="33">
        <f>+Бандлик!Z143</f>
        <v>45</v>
      </c>
      <c r="M18" s="57">
        <f>+Бандлик!CF143</f>
        <v>0</v>
      </c>
      <c r="N18" s="35">
        <f t="shared" si="8"/>
        <v>0</v>
      </c>
      <c r="O18" s="33">
        <f>+'Буш вакт'!M143</f>
        <v>0</v>
      </c>
      <c r="P18" s="34">
        <f>+'Буш вакт'!AM143</f>
        <v>1</v>
      </c>
      <c r="Q18" s="35"/>
      <c r="R18" s="33">
        <f>+Бандлик!AA143</f>
        <v>8200</v>
      </c>
      <c r="S18" s="35">
        <f>+Бандлик!CG143</f>
        <v>8200</v>
      </c>
      <c r="T18" s="35">
        <f t="shared" si="2"/>
        <v>100</v>
      </c>
      <c r="U18" s="33">
        <v>1509</v>
      </c>
      <c r="V18" s="57">
        <v>612</v>
      </c>
      <c r="W18" s="35">
        <f t="shared" si="5"/>
        <v>40.556660039761432</v>
      </c>
      <c r="X18" s="33">
        <v>3127</v>
      </c>
      <c r="Y18" s="34">
        <v>3084</v>
      </c>
      <c r="Z18" s="35">
        <f t="shared" si="3"/>
        <v>98.624880076750884</v>
      </c>
      <c r="AA18" s="33">
        <v>2195</v>
      </c>
      <c r="AB18" s="34">
        <v>1758</v>
      </c>
      <c r="AC18" s="35">
        <f t="shared" si="4"/>
        <v>80.091116173120724</v>
      </c>
    </row>
    <row r="19" spans="1:29" ht="95.25" customHeight="1" x14ac:dyDescent="0.3">
      <c r="A19" s="26">
        <v>11</v>
      </c>
      <c r="B19" s="27" t="s">
        <v>122</v>
      </c>
      <c r="C19" s="33">
        <f>+Бандлик!W159</f>
        <v>788</v>
      </c>
      <c r="D19" s="57">
        <f>+Бандлик!CC159</f>
        <v>91</v>
      </c>
      <c r="E19" s="35">
        <f t="shared" si="1"/>
        <v>11.548223350253807</v>
      </c>
      <c r="F19" s="33">
        <f>+Бандлик!X159</f>
        <v>22</v>
      </c>
      <c r="G19" s="57">
        <f>+Бандлик!CD159</f>
        <v>0</v>
      </c>
      <c r="H19" s="35">
        <f t="shared" si="6"/>
        <v>0</v>
      </c>
      <c r="I19" s="33">
        <f>+Бандлик!Y159</f>
        <v>0</v>
      </c>
      <c r="J19" s="57">
        <f>+Бандлик!CE159</f>
        <v>0</v>
      </c>
      <c r="K19" s="35">
        <v>0</v>
      </c>
      <c r="L19" s="33">
        <f>+Бандлик!Z159</f>
        <v>0</v>
      </c>
      <c r="M19" s="57">
        <f>+Бандлик!CF159</f>
        <v>0</v>
      </c>
      <c r="N19" s="35">
        <v>0</v>
      </c>
      <c r="O19" s="33">
        <f>+'Буш вакт'!M159</f>
        <v>9</v>
      </c>
      <c r="P19" s="34">
        <f>+'Буш вакт'!AM159</f>
        <v>9</v>
      </c>
      <c r="Q19" s="35">
        <f t="shared" si="7"/>
        <v>100</v>
      </c>
      <c r="R19" s="33">
        <f>+Бандлик!AA159</f>
        <v>13000</v>
      </c>
      <c r="S19" s="35">
        <f>+Бандлик!CG159</f>
        <v>0</v>
      </c>
      <c r="T19" s="35">
        <f t="shared" si="2"/>
        <v>0</v>
      </c>
      <c r="U19" s="33">
        <f>+Бандлик!AB159</f>
        <v>37</v>
      </c>
      <c r="V19" s="57">
        <f>+Бандлик!CH159</f>
        <v>0</v>
      </c>
      <c r="W19" s="35">
        <f t="shared" si="5"/>
        <v>0</v>
      </c>
      <c r="X19" s="33">
        <v>1542</v>
      </c>
      <c r="Y19" s="34">
        <v>1216</v>
      </c>
      <c r="Z19" s="35">
        <f t="shared" si="3"/>
        <v>78.858625162127112</v>
      </c>
      <c r="AA19" s="33">
        <v>2863</v>
      </c>
      <c r="AB19" s="34">
        <v>3182</v>
      </c>
      <c r="AC19" s="35">
        <f t="shared" si="4"/>
        <v>111.14215857492141</v>
      </c>
    </row>
    <row r="20" spans="1:29" ht="95.25" customHeight="1" x14ac:dyDescent="0.3">
      <c r="A20" s="26">
        <v>12</v>
      </c>
      <c r="B20" s="27" t="s">
        <v>123</v>
      </c>
      <c r="C20" s="33">
        <f>+Бандлик!W182</f>
        <v>121</v>
      </c>
      <c r="D20" s="57">
        <f>+Бандлик!CC182</f>
        <v>839</v>
      </c>
      <c r="E20" s="35">
        <f t="shared" si="1"/>
        <v>693.38842975206614</v>
      </c>
      <c r="F20" s="33">
        <f>+Бандлик!X182</f>
        <v>19</v>
      </c>
      <c r="G20" s="57">
        <f>+Бандлик!CD182</f>
        <v>0</v>
      </c>
      <c r="H20" s="35">
        <f t="shared" si="6"/>
        <v>0</v>
      </c>
      <c r="I20" s="33">
        <f>+Бандлик!Y182</f>
        <v>148</v>
      </c>
      <c r="J20" s="57">
        <f>+Бандлик!CE182</f>
        <v>0</v>
      </c>
      <c r="K20" s="35">
        <f t="shared" si="0"/>
        <v>0</v>
      </c>
      <c r="L20" s="33">
        <f>+Бандлик!Z182</f>
        <v>3886</v>
      </c>
      <c r="M20" s="57">
        <f>+Бандлик!CF182</f>
        <v>0</v>
      </c>
      <c r="N20" s="35">
        <f t="shared" si="8"/>
        <v>0</v>
      </c>
      <c r="O20" s="33">
        <f>+'Буш вакт'!M182</f>
        <v>121</v>
      </c>
      <c r="P20" s="34">
        <f>+'Буш вакт'!AM182</f>
        <v>0</v>
      </c>
      <c r="Q20" s="35">
        <f t="shared" si="7"/>
        <v>0</v>
      </c>
      <c r="R20" s="33">
        <f>+Бандлик!AA182</f>
        <v>9600</v>
      </c>
      <c r="S20" s="35">
        <f>+Бандлик!CG182</f>
        <v>11506</v>
      </c>
      <c r="T20" s="35">
        <f t="shared" si="2"/>
        <v>119.85416666666667</v>
      </c>
      <c r="U20" s="33">
        <f>+Бандлик!AB182</f>
        <v>4800</v>
      </c>
      <c r="V20" s="57">
        <f>+Бандлик!CH182</f>
        <v>342</v>
      </c>
      <c r="W20" s="35">
        <f t="shared" si="5"/>
        <v>7.125</v>
      </c>
      <c r="X20" s="33">
        <v>2460</v>
      </c>
      <c r="Y20" s="34">
        <v>1420</v>
      </c>
      <c r="Z20" s="35">
        <f t="shared" si="3"/>
        <v>57.72357723577236</v>
      </c>
      <c r="AA20" s="33">
        <v>571</v>
      </c>
      <c r="AB20" s="34">
        <v>2029.3340000000001</v>
      </c>
      <c r="AC20" s="35">
        <f t="shared" si="4"/>
        <v>355.4</v>
      </c>
    </row>
    <row r="21" spans="1:29" ht="95.25" customHeight="1" x14ac:dyDescent="0.3">
      <c r="A21" s="26">
        <v>13</v>
      </c>
      <c r="B21" s="27" t="s">
        <v>124</v>
      </c>
      <c r="C21" s="33">
        <f>+Бандлик!W202</f>
        <v>34</v>
      </c>
      <c r="D21" s="57">
        <f>+Бандлик!CC202</f>
        <v>40</v>
      </c>
      <c r="E21" s="35">
        <f t="shared" si="1"/>
        <v>117.64705882352941</v>
      </c>
      <c r="F21" s="33">
        <f>+Бандлик!X202</f>
        <v>0</v>
      </c>
      <c r="G21" s="57">
        <f>+Бандлик!CD202</f>
        <v>0</v>
      </c>
      <c r="H21" s="35">
        <v>0</v>
      </c>
      <c r="I21" s="33">
        <f>+Бандлик!Y202</f>
        <v>0</v>
      </c>
      <c r="J21" s="57">
        <f>+Бандлик!CE202</f>
        <v>0</v>
      </c>
      <c r="K21" s="35">
        <v>0</v>
      </c>
      <c r="L21" s="33">
        <f>+Бандлик!Z202</f>
        <v>1950</v>
      </c>
      <c r="M21" s="57">
        <f>+Бандлик!CF202</f>
        <v>0</v>
      </c>
      <c r="N21" s="35">
        <v>0</v>
      </c>
      <c r="O21" s="33">
        <f>+'Буш вакт'!M202</f>
        <v>0</v>
      </c>
      <c r="P21" s="34">
        <f>+'Буш вакт'!AM202</f>
        <v>0</v>
      </c>
      <c r="Q21" s="35"/>
      <c r="R21" s="33">
        <f>+Бандлик!AA202</f>
        <v>5000</v>
      </c>
      <c r="S21" s="35">
        <f>+Бандлик!CG202</f>
        <v>0.51952799999999999</v>
      </c>
      <c r="T21" s="35">
        <f t="shared" si="2"/>
        <v>1.039056E-2</v>
      </c>
      <c r="U21" s="33">
        <f>+Бандлик!AB202</f>
        <v>1500</v>
      </c>
      <c r="V21" s="57">
        <f>+Бандлик!CH202</f>
        <v>632</v>
      </c>
      <c r="W21" s="35">
        <f t="shared" si="5"/>
        <v>42.133333333333333</v>
      </c>
      <c r="X21" s="33">
        <v>3255</v>
      </c>
      <c r="Y21" s="34">
        <v>4570</v>
      </c>
      <c r="Z21" s="35">
        <f t="shared" si="3"/>
        <v>140.39938556067588</v>
      </c>
      <c r="AA21" s="33">
        <v>2625</v>
      </c>
      <c r="AB21" s="34">
        <v>2592</v>
      </c>
      <c r="AC21" s="35">
        <f t="shared" si="4"/>
        <v>98.742857142857147</v>
      </c>
    </row>
    <row r="22" spans="1:29" ht="25.5" x14ac:dyDescent="0.3">
      <c r="Q22" s="12"/>
    </row>
  </sheetData>
  <sheetProtection selectLockedCells="1" selectUnlockedCells="1"/>
  <mergeCells count="16">
    <mergeCell ref="A8:B8"/>
    <mergeCell ref="A5:A7"/>
    <mergeCell ref="C5:E6"/>
    <mergeCell ref="F6:H6"/>
    <mergeCell ref="I6:K6"/>
    <mergeCell ref="F5:N5"/>
    <mergeCell ref="L6:N6"/>
    <mergeCell ref="B5:B7"/>
    <mergeCell ref="A3:AC3"/>
    <mergeCell ref="X5:Z6"/>
    <mergeCell ref="AA5:AC6"/>
    <mergeCell ref="AA2:AC2"/>
    <mergeCell ref="AA4:AC4"/>
    <mergeCell ref="U5:W6"/>
    <mergeCell ref="O5:Q6"/>
    <mergeCell ref="R5:T6"/>
  </mergeCells>
  <printOptions horizontalCentered="1"/>
  <pageMargins left="0.23622047244094491" right="0.19685039370078741" top="0.27559055118110237" bottom="0.19685039370078741" header="0.19685039370078741" footer="0.19685039370078741"/>
  <pageSetup paperSize="9" scale="2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AC23"/>
  <sheetViews>
    <sheetView view="pageBreakPreview" zoomScale="30" zoomScaleNormal="40" zoomScaleSheetLayoutView="30" zoomScalePageLayoutView="10" workbookViewId="0">
      <pane xSplit="2" ySplit="9" topLeftCell="C10" activePane="bottomRight" state="frozen"/>
      <selection pane="topRight" activeCell="C1" sqref="C1"/>
      <selection pane="bottomLeft" activeCell="A9" sqref="A9"/>
      <selection pane="bottomRight" activeCell="F9" sqref="F9"/>
    </sheetView>
  </sheetViews>
  <sheetFormatPr defaultRowHeight="16.5" x14ac:dyDescent="0.3"/>
  <cols>
    <col min="1" max="1" width="9.28515625" style="4" customWidth="1"/>
    <col min="2" max="2" width="47.140625" style="4" customWidth="1"/>
    <col min="3" max="8" width="25.7109375" style="4" customWidth="1"/>
    <col min="9" max="9" width="27" style="4" customWidth="1"/>
    <col min="10" max="11" width="19.7109375" style="4" customWidth="1"/>
    <col min="12" max="12" width="17.28515625" style="4" customWidth="1"/>
    <col min="13" max="13" width="23.7109375" style="4" customWidth="1"/>
    <col min="14" max="14" width="21.42578125" style="4" hidden="1" customWidth="1"/>
    <col min="15" max="15" width="17.28515625" style="4" customWidth="1"/>
    <col min="16" max="16" width="23" style="4" customWidth="1"/>
    <col min="17" max="17" width="24.140625" style="4" hidden="1" customWidth="1"/>
    <col min="18" max="18" width="21.7109375" style="4" customWidth="1"/>
    <col min="19" max="19" width="22.42578125" style="4" customWidth="1"/>
    <col min="20" max="20" width="20.140625" style="4" hidden="1" customWidth="1"/>
    <col min="21" max="22" width="20.140625" style="4" customWidth="1"/>
    <col min="23" max="23" width="22.42578125" style="4" customWidth="1"/>
    <col min="24" max="24" width="24.7109375" style="4" customWidth="1"/>
    <col min="25" max="25" width="23.7109375" style="4" customWidth="1"/>
    <col min="26" max="26" width="21.5703125" style="4" customWidth="1"/>
    <col min="27" max="27" width="25" style="4" customWidth="1"/>
    <col min="28" max="28" width="22.140625" style="4" customWidth="1"/>
    <col min="29" max="29" width="22" style="4" customWidth="1"/>
    <col min="30" max="16384" width="9.140625" style="4"/>
  </cols>
  <sheetData>
    <row r="2" spans="1:29" ht="46.5" customHeight="1" x14ac:dyDescent="0.3">
      <c r="AA2" s="372" t="s">
        <v>372</v>
      </c>
      <c r="AB2" s="372"/>
      <c r="AC2" s="372"/>
    </row>
    <row r="3" spans="1:29" ht="118.5" customHeight="1" x14ac:dyDescent="0.3">
      <c r="A3" s="387" t="s">
        <v>430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</row>
    <row r="4" spans="1:29" ht="94.5" customHeight="1" x14ac:dyDescent="0.3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</row>
    <row r="5" spans="1:29" ht="45" customHeight="1" x14ac:dyDescent="0.65">
      <c r="B5" s="5"/>
      <c r="C5" s="5"/>
      <c r="D5" s="5"/>
      <c r="E5" s="5"/>
      <c r="F5" s="5"/>
      <c r="G5" s="5"/>
      <c r="H5" s="5"/>
      <c r="I5" s="6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Z5" s="287"/>
      <c r="AA5" s="288" t="s">
        <v>433</v>
      </c>
      <c r="AB5" s="289"/>
      <c r="AC5" s="289"/>
    </row>
    <row r="6" spans="1:29" ht="177" customHeight="1" x14ac:dyDescent="0.3">
      <c r="A6" s="406" t="s">
        <v>0</v>
      </c>
      <c r="B6" s="401" t="s">
        <v>110</v>
      </c>
      <c r="C6" s="456" t="s">
        <v>416</v>
      </c>
      <c r="D6" s="456"/>
      <c r="E6" s="456"/>
      <c r="F6" s="456" t="s">
        <v>379</v>
      </c>
      <c r="G6" s="456"/>
      <c r="H6" s="456"/>
      <c r="I6" s="456" t="s">
        <v>144</v>
      </c>
      <c r="J6" s="456"/>
      <c r="K6" s="456"/>
      <c r="L6" s="456" t="s">
        <v>392</v>
      </c>
      <c r="M6" s="456"/>
      <c r="N6" s="456"/>
      <c r="O6" s="456"/>
      <c r="P6" s="456"/>
      <c r="Q6" s="456"/>
      <c r="R6" s="456"/>
      <c r="S6" s="456"/>
      <c r="T6" s="456"/>
      <c r="U6" s="456" t="s">
        <v>30</v>
      </c>
      <c r="V6" s="456"/>
      <c r="W6" s="456"/>
      <c r="X6" s="456" t="s">
        <v>393</v>
      </c>
      <c r="Y6" s="456"/>
      <c r="Z6" s="456"/>
      <c r="AA6" s="456" t="s">
        <v>394</v>
      </c>
      <c r="AB6" s="456"/>
      <c r="AC6" s="456"/>
    </row>
    <row r="7" spans="1:29" ht="100.5" customHeight="1" x14ac:dyDescent="0.3">
      <c r="A7" s="406"/>
      <c r="B7" s="401"/>
      <c r="C7" s="456"/>
      <c r="D7" s="456"/>
      <c r="E7" s="456"/>
      <c r="F7" s="456"/>
      <c r="G7" s="456"/>
      <c r="H7" s="456"/>
      <c r="I7" s="456"/>
      <c r="J7" s="456"/>
      <c r="K7" s="456"/>
      <c r="L7" s="456" t="s">
        <v>141</v>
      </c>
      <c r="M7" s="456"/>
      <c r="N7" s="456"/>
      <c r="O7" s="456" t="s">
        <v>142</v>
      </c>
      <c r="P7" s="456"/>
      <c r="Q7" s="456"/>
      <c r="R7" s="456" t="s">
        <v>143</v>
      </c>
      <c r="S7" s="456"/>
      <c r="T7" s="456"/>
      <c r="U7" s="456"/>
      <c r="V7" s="456"/>
      <c r="W7" s="456"/>
      <c r="X7" s="456"/>
      <c r="Y7" s="456"/>
      <c r="Z7" s="456"/>
      <c r="AA7" s="456"/>
      <c r="AB7" s="456"/>
      <c r="AC7" s="456"/>
    </row>
    <row r="8" spans="1:29" ht="156" customHeight="1" x14ac:dyDescent="0.3">
      <c r="A8" s="406"/>
      <c r="B8" s="401"/>
      <c r="C8" s="23" t="s">
        <v>128</v>
      </c>
      <c r="D8" s="48" t="s">
        <v>149</v>
      </c>
      <c r="E8" s="268" t="s">
        <v>137</v>
      </c>
      <c r="F8" s="23" t="s">
        <v>128</v>
      </c>
      <c r="G8" s="48" t="s">
        <v>149</v>
      </c>
      <c r="H8" s="268" t="s">
        <v>137</v>
      </c>
      <c r="I8" s="266" t="s">
        <v>128</v>
      </c>
      <c r="J8" s="48" t="s">
        <v>149</v>
      </c>
      <c r="K8" s="268" t="s">
        <v>137</v>
      </c>
      <c r="L8" s="266" t="s">
        <v>128</v>
      </c>
      <c r="M8" s="48" t="s">
        <v>149</v>
      </c>
      <c r="N8" s="268" t="s">
        <v>137</v>
      </c>
      <c r="O8" s="266" t="s">
        <v>128</v>
      </c>
      <c r="P8" s="48" t="s">
        <v>149</v>
      </c>
      <c r="Q8" s="268" t="s">
        <v>137</v>
      </c>
      <c r="R8" s="266" t="s">
        <v>128</v>
      </c>
      <c r="S8" s="48" t="s">
        <v>149</v>
      </c>
      <c r="T8" s="268" t="s">
        <v>137</v>
      </c>
      <c r="U8" s="23" t="s">
        <v>128</v>
      </c>
      <c r="V8" s="48" t="s">
        <v>149</v>
      </c>
      <c r="W8" s="268" t="s">
        <v>137</v>
      </c>
      <c r="X8" s="23" t="s">
        <v>128</v>
      </c>
      <c r="Y8" s="48" t="s">
        <v>149</v>
      </c>
      <c r="Z8" s="268" t="s">
        <v>137</v>
      </c>
      <c r="AA8" s="23" t="s">
        <v>128</v>
      </c>
      <c r="AB8" s="48" t="s">
        <v>149</v>
      </c>
      <c r="AC8" s="268" t="s">
        <v>137</v>
      </c>
    </row>
    <row r="9" spans="1:29" s="7" customFormat="1" ht="120.75" customHeight="1" x14ac:dyDescent="0.3">
      <c r="A9" s="388" t="s">
        <v>111</v>
      </c>
      <c r="B9" s="388"/>
      <c r="C9" s="276">
        <f>SUM(C10:C22)</f>
        <v>35161</v>
      </c>
      <c r="D9" s="276">
        <f>SUM(D10:D22)</f>
        <v>62441</v>
      </c>
      <c r="E9" s="276">
        <f>+D9*100/C9</f>
        <v>177.58596171894996</v>
      </c>
      <c r="F9" s="276">
        <f>SUM(F10:F22)</f>
        <v>24960</v>
      </c>
      <c r="G9" s="276">
        <f>SUM(G10:G22)</f>
        <v>27236</v>
      </c>
      <c r="H9" s="276">
        <f>+G9*100/F9</f>
        <v>109.11858974358974</v>
      </c>
      <c r="I9" s="276">
        <f>SUM(I10:I22)</f>
        <v>2868</v>
      </c>
      <c r="J9" s="276">
        <f>SUM(J10:J22)</f>
        <v>4184</v>
      </c>
      <c r="K9" s="276">
        <f>+J9*100/I9</f>
        <v>145.88563458856345</v>
      </c>
      <c r="L9" s="276">
        <f>SUM(L10:L22)</f>
        <v>44</v>
      </c>
      <c r="M9" s="276">
        <f>SUM(M10:M22)</f>
        <v>27</v>
      </c>
      <c r="N9" s="276">
        <f>+M9*100/L9</f>
        <v>61.363636363636367</v>
      </c>
      <c r="O9" s="276">
        <f>SUM(O10:O22)</f>
        <v>27</v>
      </c>
      <c r="P9" s="276">
        <f>SUM(P10:P22)</f>
        <v>5</v>
      </c>
      <c r="Q9" s="276">
        <f t="shared" ref="Q9:Q21" si="0">+P9*100/O9</f>
        <v>18.518518518518519</v>
      </c>
      <c r="R9" s="276">
        <f>SUM(R10:R22)</f>
        <v>595</v>
      </c>
      <c r="S9" s="276">
        <f>SUM(S10:S22)</f>
        <v>260</v>
      </c>
      <c r="T9" s="276">
        <f>+S9*100/R9</f>
        <v>43.69747899159664</v>
      </c>
      <c r="U9" s="276">
        <f>SUM(U10:U22)</f>
        <v>227</v>
      </c>
      <c r="V9" s="276">
        <f>SUM(V10:V22)</f>
        <v>113</v>
      </c>
      <c r="W9" s="276">
        <f>+V9*100/U9</f>
        <v>49.779735682819386</v>
      </c>
      <c r="X9" s="276">
        <f>SUM(X10:X22)</f>
        <v>94420.003419999994</v>
      </c>
      <c r="Y9" s="276">
        <f>SUM(Y10:Y22)</f>
        <v>102004.5</v>
      </c>
      <c r="Z9" s="276">
        <f>+Y9*100/X9</f>
        <v>108.03272220427972</v>
      </c>
      <c r="AA9" s="276">
        <f>SUM(AA10:AA22)</f>
        <v>14669</v>
      </c>
      <c r="AB9" s="276">
        <f>SUM(AB10:AB22)</f>
        <v>17580</v>
      </c>
      <c r="AC9" s="276">
        <f>+AB9*100/AA9</f>
        <v>119.8445701820165</v>
      </c>
    </row>
    <row r="10" spans="1:29" s="9" customFormat="1" ht="120.75" customHeight="1" x14ac:dyDescent="0.3">
      <c r="A10" s="26">
        <v>1</v>
      </c>
      <c r="B10" s="27" t="s">
        <v>112</v>
      </c>
      <c r="C10" s="279">
        <v>2810</v>
      </c>
      <c r="D10" s="278">
        <v>2736</v>
      </c>
      <c r="E10" s="278">
        <f>+D10*100/C10</f>
        <v>97.366548042704622</v>
      </c>
      <c r="F10" s="279">
        <v>1243</v>
      </c>
      <c r="G10" s="278">
        <v>2077</v>
      </c>
      <c r="H10" s="278">
        <f>+G10*100/F10</f>
        <v>167.09573612228479</v>
      </c>
      <c r="I10" s="279">
        <v>36</v>
      </c>
      <c r="J10" s="278">
        <v>26</v>
      </c>
      <c r="K10" s="278">
        <f>+J10*100/I10</f>
        <v>72.222222222222229</v>
      </c>
      <c r="L10" s="279">
        <f>+Бандлик!X9</f>
        <v>0</v>
      </c>
      <c r="M10" s="278">
        <f>+Бандлик!CD9</f>
        <v>0</v>
      </c>
      <c r="N10" s="278">
        <v>0</v>
      </c>
      <c r="O10" s="279">
        <f>+Бандлик!Y9</f>
        <v>0</v>
      </c>
      <c r="P10" s="278">
        <f>+Бандлик!CE9</f>
        <v>0</v>
      </c>
      <c r="Q10" s="278">
        <v>0</v>
      </c>
      <c r="R10" s="279">
        <v>0</v>
      </c>
      <c r="S10" s="278">
        <f>+Бандлик!CF9</f>
        <v>0</v>
      </c>
      <c r="T10" s="278">
        <v>0</v>
      </c>
      <c r="U10" s="279">
        <v>8</v>
      </c>
      <c r="V10" s="278">
        <f>+'Буш вакт'!AM9</f>
        <v>8</v>
      </c>
      <c r="W10" s="278">
        <f>+V10*100/U10</f>
        <v>100</v>
      </c>
      <c r="X10" s="279">
        <f>+Бандлик!AA9</f>
        <v>3000</v>
      </c>
      <c r="Y10" s="278">
        <v>4734</v>
      </c>
      <c r="Z10" s="278">
        <f>+Y10*100/X10</f>
        <v>157.80000000000001</v>
      </c>
      <c r="AA10" s="279">
        <f>+Бандлик!AB9</f>
        <v>485</v>
      </c>
      <c r="AB10" s="278">
        <v>433</v>
      </c>
      <c r="AC10" s="278">
        <f>+AB10*100/AA10</f>
        <v>89.278350515463913</v>
      </c>
    </row>
    <row r="11" spans="1:29" s="9" customFormat="1" ht="120.75" customHeight="1" x14ac:dyDescent="0.3">
      <c r="A11" s="26">
        <v>2</v>
      </c>
      <c r="B11" s="27" t="s">
        <v>113</v>
      </c>
      <c r="C11" s="279">
        <v>8075</v>
      </c>
      <c r="D11" s="304">
        <v>26119</v>
      </c>
      <c r="E11" s="278">
        <f t="shared" ref="E11:E21" si="1">+D11*100/C11</f>
        <v>323.45510835913313</v>
      </c>
      <c r="F11" s="279">
        <v>3697</v>
      </c>
      <c r="G11" s="278">
        <v>3479</v>
      </c>
      <c r="H11" s="278">
        <f t="shared" ref="H11:H22" si="2">+G11*100/F11</f>
        <v>94.103327021909649</v>
      </c>
      <c r="I11" s="279">
        <f>+Бандлик!W27</f>
        <v>722</v>
      </c>
      <c r="J11" s="278">
        <v>748</v>
      </c>
      <c r="K11" s="278">
        <f t="shared" ref="K11:K22" si="3">+J11*100/I11</f>
        <v>103.60110803324099</v>
      </c>
      <c r="L11" s="279">
        <f>+Бандлик!X27</f>
        <v>0</v>
      </c>
      <c r="M11" s="278">
        <f>+Бандлик!CD27</f>
        <v>0</v>
      </c>
      <c r="N11" s="278">
        <v>0</v>
      </c>
      <c r="O11" s="279">
        <f>+Бандлик!Y27</f>
        <v>0</v>
      </c>
      <c r="P11" s="278">
        <f>+Бандлик!CE27</f>
        <v>0</v>
      </c>
      <c r="Q11" s="278">
        <v>0</v>
      </c>
      <c r="R11" s="279">
        <v>0</v>
      </c>
      <c r="S11" s="278">
        <f>+Бандлик!CF27</f>
        <v>0</v>
      </c>
      <c r="T11" s="278">
        <v>0</v>
      </c>
      <c r="U11" s="279">
        <f>+'Буш вакт'!M27</f>
        <v>0</v>
      </c>
      <c r="V11" s="278">
        <f>+'Буш вакт'!AM27</f>
        <v>0</v>
      </c>
      <c r="W11" s="278">
        <v>0</v>
      </c>
      <c r="X11" s="279">
        <f>+Бандлик!AA27</f>
        <v>11492</v>
      </c>
      <c r="Y11" s="278">
        <v>4893</v>
      </c>
      <c r="Z11" s="278">
        <f t="shared" ref="Z11:Z21" si="4">+Y11*100/X11</f>
        <v>42.577445179255136</v>
      </c>
      <c r="AA11" s="279">
        <f>+Бандлик!AB27</f>
        <v>0</v>
      </c>
      <c r="AB11" s="278">
        <f>+Бандлик!CH27</f>
        <v>0</v>
      </c>
      <c r="AC11" s="278">
        <v>0</v>
      </c>
    </row>
    <row r="12" spans="1:29" s="9" customFormat="1" ht="120.75" customHeight="1" x14ac:dyDescent="0.3">
      <c r="A12" s="26">
        <v>3</v>
      </c>
      <c r="B12" s="27" t="s">
        <v>114</v>
      </c>
      <c r="C12" s="279">
        <v>1779</v>
      </c>
      <c r="D12" s="278">
        <v>3418</v>
      </c>
      <c r="E12" s="278">
        <f t="shared" si="1"/>
        <v>192.13041034288926</v>
      </c>
      <c r="F12" s="279">
        <v>5750</v>
      </c>
      <c r="G12" s="278">
        <v>5947</v>
      </c>
      <c r="H12" s="278">
        <f t="shared" si="2"/>
        <v>103.42608695652174</v>
      </c>
      <c r="I12" s="279">
        <f>+Бандлик!W44</f>
        <v>76</v>
      </c>
      <c r="J12" s="278">
        <v>132</v>
      </c>
      <c r="K12" s="278">
        <f t="shared" si="3"/>
        <v>173.68421052631578</v>
      </c>
      <c r="L12" s="279">
        <f>+Бандлик!X44</f>
        <v>0</v>
      </c>
      <c r="M12" s="278">
        <f>+Бандлик!CD44</f>
        <v>0</v>
      </c>
      <c r="N12" s="278">
        <v>0</v>
      </c>
      <c r="O12" s="279">
        <f>+Бандлик!Y44</f>
        <v>0</v>
      </c>
      <c r="P12" s="278">
        <f>+Бандлик!CE44</f>
        <v>0</v>
      </c>
      <c r="Q12" s="278">
        <v>0</v>
      </c>
      <c r="R12" s="279">
        <v>0</v>
      </c>
      <c r="S12" s="278">
        <f>+Бандлик!CF44</f>
        <v>0</v>
      </c>
      <c r="T12" s="278">
        <v>0</v>
      </c>
      <c r="U12" s="279">
        <f>+'Буш вакт'!M44</f>
        <v>0</v>
      </c>
      <c r="V12" s="278">
        <f>+'Буш вакт'!AM44</f>
        <v>0</v>
      </c>
      <c r="W12" s="278">
        <v>0</v>
      </c>
      <c r="X12" s="279">
        <v>2300</v>
      </c>
      <c r="Y12" s="278">
        <v>6670</v>
      </c>
      <c r="Z12" s="278">
        <f t="shared" si="4"/>
        <v>290</v>
      </c>
      <c r="AA12" s="279">
        <v>5</v>
      </c>
      <c r="AB12" s="278">
        <v>5</v>
      </c>
      <c r="AC12" s="278">
        <f t="shared" ref="AC12:AC22" si="5">+AB12*100/AA12</f>
        <v>100</v>
      </c>
    </row>
    <row r="13" spans="1:29" s="9" customFormat="1" ht="120.75" customHeight="1" x14ac:dyDescent="0.3">
      <c r="A13" s="26">
        <v>4</v>
      </c>
      <c r="B13" s="27" t="s">
        <v>115</v>
      </c>
      <c r="C13" s="279">
        <v>865</v>
      </c>
      <c r="D13" s="278">
        <v>2254</v>
      </c>
      <c r="E13" s="278">
        <f t="shared" si="1"/>
        <v>260.5780346820809</v>
      </c>
      <c r="F13" s="279">
        <v>325</v>
      </c>
      <c r="G13" s="278">
        <v>348</v>
      </c>
      <c r="H13" s="278">
        <f t="shared" si="2"/>
        <v>107.07692307692308</v>
      </c>
      <c r="I13" s="279">
        <v>56</v>
      </c>
      <c r="J13" s="278">
        <v>56</v>
      </c>
      <c r="K13" s="278">
        <f t="shared" si="3"/>
        <v>100</v>
      </c>
      <c r="L13" s="279">
        <v>0</v>
      </c>
      <c r="M13" s="278">
        <f>+Бандлик!CD58</f>
        <v>0</v>
      </c>
      <c r="N13" s="278" t="e">
        <f t="shared" ref="N13:N21" si="6">+M13*100/L13</f>
        <v>#DIV/0!</v>
      </c>
      <c r="O13" s="279">
        <f>+Бандлик!Y58</f>
        <v>0</v>
      </c>
      <c r="P13" s="278">
        <f>+Бандлик!CE58</f>
        <v>0</v>
      </c>
      <c r="Q13" s="278">
        <v>0</v>
      </c>
      <c r="R13" s="279">
        <v>0</v>
      </c>
      <c r="S13" s="278">
        <f>+Бандлик!CF58</f>
        <v>0</v>
      </c>
      <c r="T13" s="278">
        <v>0</v>
      </c>
      <c r="U13" s="279">
        <v>0</v>
      </c>
      <c r="V13" s="278">
        <f>+'Буш вакт'!AM58</f>
        <v>0</v>
      </c>
      <c r="W13" s="278">
        <v>0</v>
      </c>
      <c r="X13" s="279">
        <v>4570</v>
      </c>
      <c r="Y13" s="278">
        <v>4601</v>
      </c>
      <c r="Z13" s="278">
        <f t="shared" si="4"/>
        <v>100.67833698030634</v>
      </c>
      <c r="AA13" s="279">
        <v>903</v>
      </c>
      <c r="AB13" s="278">
        <v>409</v>
      </c>
      <c r="AC13" s="278">
        <f t="shared" si="5"/>
        <v>45.293466223698779</v>
      </c>
    </row>
    <row r="14" spans="1:29" ht="120.75" customHeight="1" x14ac:dyDescent="0.3">
      <c r="A14" s="26">
        <v>5</v>
      </c>
      <c r="B14" s="27" t="s">
        <v>116</v>
      </c>
      <c r="C14" s="279">
        <v>1321</v>
      </c>
      <c r="D14" s="278">
        <v>2897</v>
      </c>
      <c r="E14" s="278">
        <f t="shared" si="1"/>
        <v>219.30355791067373</v>
      </c>
      <c r="F14" s="279">
        <v>1650</v>
      </c>
      <c r="G14" s="278">
        <v>850</v>
      </c>
      <c r="H14" s="278">
        <f t="shared" si="2"/>
        <v>51.515151515151516</v>
      </c>
      <c r="I14" s="279">
        <v>12</v>
      </c>
      <c r="J14" s="278">
        <f>+Бандлик!CC72</f>
        <v>12</v>
      </c>
      <c r="K14" s="278">
        <f t="shared" si="3"/>
        <v>100</v>
      </c>
      <c r="L14" s="279">
        <f>+Бандлик!X72</f>
        <v>1</v>
      </c>
      <c r="M14" s="278">
        <f>+Бандлик!CD72</f>
        <v>1</v>
      </c>
      <c r="N14" s="278">
        <f t="shared" si="6"/>
        <v>100</v>
      </c>
      <c r="O14" s="279">
        <v>20</v>
      </c>
      <c r="P14" s="278">
        <v>3</v>
      </c>
      <c r="Q14" s="278">
        <f t="shared" si="0"/>
        <v>15</v>
      </c>
      <c r="R14" s="279">
        <v>320</v>
      </c>
      <c r="S14" s="278">
        <v>22</v>
      </c>
      <c r="T14" s="278">
        <f t="shared" ref="T14:T21" si="7">+S14*100/R14</f>
        <v>6.875</v>
      </c>
      <c r="U14" s="279">
        <v>0</v>
      </c>
      <c r="V14" s="278">
        <f>+'Буш вакт'!AM72</f>
        <v>0</v>
      </c>
      <c r="W14" s="278">
        <v>0</v>
      </c>
      <c r="X14" s="279">
        <v>9672</v>
      </c>
      <c r="Y14" s="278">
        <v>35</v>
      </c>
      <c r="Z14" s="278">
        <f t="shared" si="4"/>
        <v>0.36186931348221668</v>
      </c>
      <c r="AA14" s="279">
        <v>1414</v>
      </c>
      <c r="AB14" s="278">
        <f>+Бандлик!CH72</f>
        <v>4</v>
      </c>
      <c r="AC14" s="278">
        <f t="shared" si="5"/>
        <v>0.28288543140028288</v>
      </c>
    </row>
    <row r="15" spans="1:29" ht="120.75" customHeight="1" x14ac:dyDescent="0.3">
      <c r="A15" s="26">
        <v>6</v>
      </c>
      <c r="B15" s="27" t="s">
        <v>117</v>
      </c>
      <c r="C15" s="279">
        <v>3035</v>
      </c>
      <c r="D15" s="278">
        <v>3175</v>
      </c>
      <c r="E15" s="278">
        <f t="shared" si="1"/>
        <v>104.61285008237232</v>
      </c>
      <c r="F15" s="279">
        <v>984</v>
      </c>
      <c r="G15" s="278">
        <v>1120</v>
      </c>
      <c r="H15" s="278">
        <f t="shared" si="2"/>
        <v>113.82113821138212</v>
      </c>
      <c r="I15" s="279">
        <v>366</v>
      </c>
      <c r="J15" s="278">
        <v>381</v>
      </c>
      <c r="K15" s="278">
        <f t="shared" si="3"/>
        <v>104.09836065573771</v>
      </c>
      <c r="L15" s="279">
        <f>+Бандлик!X88</f>
        <v>0</v>
      </c>
      <c r="M15" s="278">
        <f>+Бандлик!CD88</f>
        <v>0</v>
      </c>
      <c r="N15" s="278">
        <v>0</v>
      </c>
      <c r="O15" s="279">
        <v>0</v>
      </c>
      <c r="P15" s="278">
        <v>0</v>
      </c>
      <c r="Q15" s="278">
        <v>0</v>
      </c>
      <c r="R15" s="279">
        <v>0</v>
      </c>
      <c r="S15" s="278">
        <v>0</v>
      </c>
      <c r="T15" s="278">
        <v>0</v>
      </c>
      <c r="U15" s="279">
        <v>3</v>
      </c>
      <c r="V15" s="278">
        <v>3</v>
      </c>
      <c r="W15" s="278">
        <f t="shared" ref="W15:W21" si="8">+V15*100/U15</f>
        <v>100</v>
      </c>
      <c r="X15" s="279">
        <f>+Бандлик!AA88</f>
        <v>6000</v>
      </c>
      <c r="Y15" s="278">
        <v>6574</v>
      </c>
      <c r="Z15" s="278">
        <f t="shared" si="4"/>
        <v>109.56666666666666</v>
      </c>
      <c r="AA15" s="279">
        <v>1047</v>
      </c>
      <c r="AB15" s="278">
        <v>1269</v>
      </c>
      <c r="AC15" s="278">
        <f t="shared" si="5"/>
        <v>121.20343839541547</v>
      </c>
    </row>
    <row r="16" spans="1:29" ht="120.75" customHeight="1" x14ac:dyDescent="0.3">
      <c r="A16" s="26">
        <v>7</v>
      </c>
      <c r="B16" s="27" t="s">
        <v>118</v>
      </c>
      <c r="C16" s="279">
        <v>732</v>
      </c>
      <c r="D16" s="278">
        <v>1169</v>
      </c>
      <c r="E16" s="278">
        <f t="shared" si="1"/>
        <v>159.69945355191257</v>
      </c>
      <c r="F16" s="279">
        <v>989</v>
      </c>
      <c r="G16" s="278">
        <v>1087</v>
      </c>
      <c r="H16" s="278">
        <f t="shared" si="2"/>
        <v>109.90899898887766</v>
      </c>
      <c r="I16" s="279">
        <f>+Бандлик!W100</f>
        <v>522</v>
      </c>
      <c r="J16" s="278">
        <v>587</v>
      </c>
      <c r="K16" s="278">
        <f>+J16*100/I16</f>
        <v>112.45210727969349</v>
      </c>
      <c r="L16" s="279">
        <v>1</v>
      </c>
      <c r="M16" s="278">
        <v>3</v>
      </c>
      <c r="N16" s="278">
        <f t="shared" si="6"/>
        <v>300</v>
      </c>
      <c r="O16" s="279">
        <v>1</v>
      </c>
      <c r="P16" s="278">
        <v>2</v>
      </c>
      <c r="Q16" s="278">
        <f t="shared" si="0"/>
        <v>200</v>
      </c>
      <c r="R16" s="279">
        <v>230</v>
      </c>
      <c r="S16" s="278">
        <v>238</v>
      </c>
      <c r="T16" s="278">
        <f t="shared" si="7"/>
        <v>103.47826086956522</v>
      </c>
      <c r="U16" s="279">
        <v>0</v>
      </c>
      <c r="V16" s="278">
        <f>+'Буш вакт'!AM100</f>
        <v>0</v>
      </c>
      <c r="W16" s="278">
        <v>0</v>
      </c>
      <c r="X16" s="279">
        <f>+Бандлик!AA100</f>
        <v>11971.603419999999</v>
      </c>
      <c r="Y16" s="278">
        <v>11972</v>
      </c>
      <c r="Z16" s="278">
        <f t="shared" si="4"/>
        <v>100.00331267238053</v>
      </c>
      <c r="AA16" s="279">
        <v>276</v>
      </c>
      <c r="AB16" s="278">
        <v>357</v>
      </c>
      <c r="AC16" s="278">
        <f t="shared" si="5"/>
        <v>129.34782608695653</v>
      </c>
    </row>
    <row r="17" spans="1:29" ht="120.75" customHeight="1" x14ac:dyDescent="0.3">
      <c r="A17" s="26">
        <v>8</v>
      </c>
      <c r="B17" s="27" t="s">
        <v>119</v>
      </c>
      <c r="C17" s="279">
        <v>2422</v>
      </c>
      <c r="D17" s="278">
        <v>2812</v>
      </c>
      <c r="E17" s="278">
        <f t="shared" si="1"/>
        <v>116.10239471511147</v>
      </c>
      <c r="F17" s="279">
        <v>1142</v>
      </c>
      <c r="G17" s="278">
        <v>2390</v>
      </c>
      <c r="H17" s="278">
        <f t="shared" si="2"/>
        <v>209.28196147110333</v>
      </c>
      <c r="I17" s="279">
        <v>33</v>
      </c>
      <c r="J17" s="278">
        <v>38</v>
      </c>
      <c r="K17" s="278">
        <f t="shared" si="3"/>
        <v>115.15151515151516</v>
      </c>
      <c r="L17" s="279">
        <v>0</v>
      </c>
      <c r="M17" s="278">
        <f>+Бандлик!CD114</f>
        <v>0</v>
      </c>
      <c r="N17" s="278" t="e">
        <f t="shared" si="6"/>
        <v>#DIV/0!</v>
      </c>
      <c r="O17" s="279">
        <v>0</v>
      </c>
      <c r="P17" s="278">
        <f>+Бандлик!CE114</f>
        <v>0</v>
      </c>
      <c r="Q17" s="278" t="e">
        <f t="shared" si="0"/>
        <v>#DIV/0!</v>
      </c>
      <c r="R17" s="279">
        <v>0</v>
      </c>
      <c r="S17" s="278">
        <f>+Бандлик!CF114</f>
        <v>0</v>
      </c>
      <c r="T17" s="278" t="e">
        <f t="shared" si="7"/>
        <v>#DIV/0!</v>
      </c>
      <c r="U17" s="279">
        <f>+'Буш вакт'!M114</f>
        <v>85</v>
      </c>
      <c r="V17" s="278">
        <v>75</v>
      </c>
      <c r="W17" s="278">
        <f t="shared" si="8"/>
        <v>88.235294117647058</v>
      </c>
      <c r="X17" s="279">
        <v>4846.3999999999996</v>
      </c>
      <c r="Y17" s="278">
        <v>9457.7000000000007</v>
      </c>
      <c r="Z17" s="278">
        <f t="shared" si="4"/>
        <v>195.14897655992081</v>
      </c>
      <c r="AA17" s="279">
        <f>+Бандлик!AB114</f>
        <v>1873</v>
      </c>
      <c r="AB17" s="278">
        <v>2733</v>
      </c>
      <c r="AC17" s="278">
        <f t="shared" si="5"/>
        <v>145.91564335290977</v>
      </c>
    </row>
    <row r="18" spans="1:29" ht="120.75" customHeight="1" x14ac:dyDescent="0.3">
      <c r="A18" s="26">
        <v>9</v>
      </c>
      <c r="B18" s="27" t="s">
        <v>120</v>
      </c>
      <c r="C18" s="279">
        <v>1990</v>
      </c>
      <c r="D18" s="278">
        <v>1953</v>
      </c>
      <c r="E18" s="278">
        <f t="shared" si="1"/>
        <v>98.140703517587937</v>
      </c>
      <c r="F18" s="279">
        <v>926</v>
      </c>
      <c r="G18" s="278">
        <v>798</v>
      </c>
      <c r="H18" s="278">
        <f t="shared" si="2"/>
        <v>86.177105831533481</v>
      </c>
      <c r="I18" s="279">
        <v>49</v>
      </c>
      <c r="J18" s="278">
        <v>94</v>
      </c>
      <c r="K18" s="278">
        <f t="shared" si="3"/>
        <v>191.83673469387756</v>
      </c>
      <c r="L18" s="279">
        <v>0</v>
      </c>
      <c r="M18" s="278">
        <f>+Бандлик!CD131</f>
        <v>0</v>
      </c>
      <c r="N18" s="278">
        <v>0</v>
      </c>
      <c r="O18" s="279">
        <v>0</v>
      </c>
      <c r="P18" s="278">
        <f>+Бандлик!CE131</f>
        <v>0</v>
      </c>
      <c r="Q18" s="278">
        <v>0</v>
      </c>
      <c r="R18" s="279">
        <v>0</v>
      </c>
      <c r="S18" s="278">
        <f>+Бандлик!CF131</f>
        <v>0</v>
      </c>
      <c r="T18" s="278">
        <v>0</v>
      </c>
      <c r="U18" s="279">
        <f>+'Буш вакт'!M131</f>
        <v>1</v>
      </c>
      <c r="V18" s="278">
        <v>3</v>
      </c>
      <c r="W18" s="278">
        <f t="shared" si="8"/>
        <v>300</v>
      </c>
      <c r="X18" s="279">
        <v>3500</v>
      </c>
      <c r="Y18" s="278">
        <f>+Бандлик!CG131</f>
        <v>6927.7999999999993</v>
      </c>
      <c r="Z18" s="278">
        <f t="shared" si="4"/>
        <v>197.93714285714282</v>
      </c>
      <c r="AA18" s="279">
        <v>820</v>
      </c>
      <c r="AB18" s="278">
        <v>441</v>
      </c>
      <c r="AC18" s="278">
        <f t="shared" si="5"/>
        <v>53.780487804878049</v>
      </c>
    </row>
    <row r="19" spans="1:29" ht="120.75" customHeight="1" x14ac:dyDescent="0.3">
      <c r="A19" s="26">
        <v>10</v>
      </c>
      <c r="B19" s="27" t="s">
        <v>121</v>
      </c>
      <c r="C19" s="279">
        <v>5845</v>
      </c>
      <c r="D19" s="278">
        <v>7595</v>
      </c>
      <c r="E19" s="278">
        <f t="shared" si="1"/>
        <v>129.94011976047904</v>
      </c>
      <c r="F19" s="279">
        <v>2195</v>
      </c>
      <c r="G19" s="278">
        <v>2437</v>
      </c>
      <c r="H19" s="278">
        <f t="shared" si="2"/>
        <v>111.02505694760821</v>
      </c>
      <c r="I19" s="279">
        <v>14</v>
      </c>
      <c r="J19" s="278">
        <v>506</v>
      </c>
      <c r="K19" s="278">
        <f t="shared" si="3"/>
        <v>3614.2857142857142</v>
      </c>
      <c r="L19" s="279">
        <v>1</v>
      </c>
      <c r="M19" s="278">
        <f>+Бандлик!CD143</f>
        <v>0</v>
      </c>
      <c r="N19" s="278">
        <f t="shared" si="6"/>
        <v>0</v>
      </c>
      <c r="O19" s="279">
        <v>6</v>
      </c>
      <c r="P19" s="278">
        <f>+Бандлик!CE143</f>
        <v>0</v>
      </c>
      <c r="Q19" s="278">
        <f t="shared" si="0"/>
        <v>0</v>
      </c>
      <c r="R19" s="279">
        <f>+Бандлик!Z143</f>
        <v>45</v>
      </c>
      <c r="S19" s="278">
        <f>+Бандлик!CF143</f>
        <v>0</v>
      </c>
      <c r="T19" s="278">
        <f t="shared" si="7"/>
        <v>0</v>
      </c>
      <c r="U19" s="279">
        <f>+'Буш вакт'!M143</f>
        <v>0</v>
      </c>
      <c r="V19" s="278">
        <v>0</v>
      </c>
      <c r="W19" s="278">
        <v>0</v>
      </c>
      <c r="X19" s="279">
        <f>+Бандлик!AA143</f>
        <v>8200</v>
      </c>
      <c r="Y19" s="278">
        <v>13946</v>
      </c>
      <c r="Z19" s="278">
        <f t="shared" si="4"/>
        <v>170.07317073170731</v>
      </c>
      <c r="AA19" s="279">
        <v>1509</v>
      </c>
      <c r="AB19" s="278">
        <v>1884</v>
      </c>
      <c r="AC19" s="278">
        <f t="shared" si="5"/>
        <v>124.85089463220676</v>
      </c>
    </row>
    <row r="20" spans="1:29" ht="120.75" customHeight="1" x14ac:dyDescent="0.3">
      <c r="A20" s="26">
        <v>11</v>
      </c>
      <c r="B20" s="27" t="s">
        <v>122</v>
      </c>
      <c r="C20" s="279">
        <v>1542</v>
      </c>
      <c r="D20" s="278">
        <v>1342</v>
      </c>
      <c r="E20" s="278">
        <f t="shared" si="1"/>
        <v>87.029831387808045</v>
      </c>
      <c r="F20" s="279">
        <v>2863</v>
      </c>
      <c r="G20" s="278">
        <v>2111</v>
      </c>
      <c r="H20" s="278">
        <f t="shared" si="2"/>
        <v>73.733845616486207</v>
      </c>
      <c r="I20" s="279">
        <v>821</v>
      </c>
      <c r="J20" s="278">
        <v>725</v>
      </c>
      <c r="K20" s="278">
        <f t="shared" si="3"/>
        <v>88.306942752740554</v>
      </c>
      <c r="L20" s="279">
        <f>+Бандлик!X159</f>
        <v>22</v>
      </c>
      <c r="M20" s="278">
        <f>+Бандлик!CD159</f>
        <v>0</v>
      </c>
      <c r="N20" s="278">
        <f t="shared" si="6"/>
        <v>0</v>
      </c>
      <c r="O20" s="279">
        <f>+Бандлик!Y159</f>
        <v>0</v>
      </c>
      <c r="P20" s="278">
        <f>+Бандлик!CE159</f>
        <v>0</v>
      </c>
      <c r="Q20" s="278">
        <v>0</v>
      </c>
      <c r="R20" s="279">
        <f>+Бандлик!Z159</f>
        <v>0</v>
      </c>
      <c r="S20" s="278">
        <f>+Бандлик!CF159</f>
        <v>0</v>
      </c>
      <c r="T20" s="278">
        <v>0</v>
      </c>
      <c r="U20" s="279">
        <f>+'Буш вакт'!M159</f>
        <v>9</v>
      </c>
      <c r="V20" s="278">
        <f>+'Буш вакт'!AM159</f>
        <v>9</v>
      </c>
      <c r="W20" s="278">
        <f t="shared" si="8"/>
        <v>100</v>
      </c>
      <c r="X20" s="279">
        <f>+Бандлик!AA159</f>
        <v>13000</v>
      </c>
      <c r="Y20" s="278">
        <v>16202</v>
      </c>
      <c r="Z20" s="278">
        <f t="shared" si="4"/>
        <v>124.63076923076923</v>
      </c>
      <c r="AA20" s="279">
        <f>+Бандлик!AB159</f>
        <v>37</v>
      </c>
      <c r="AB20" s="278">
        <f>+Бандлик!CH159</f>
        <v>0</v>
      </c>
      <c r="AC20" s="278">
        <f t="shared" si="5"/>
        <v>0</v>
      </c>
    </row>
    <row r="21" spans="1:29" ht="120.75" customHeight="1" x14ac:dyDescent="0.3">
      <c r="A21" s="26">
        <v>12</v>
      </c>
      <c r="B21" s="27" t="s">
        <v>123</v>
      </c>
      <c r="C21" s="279">
        <v>2460</v>
      </c>
      <c r="D21" s="278">
        <v>2773</v>
      </c>
      <c r="E21" s="278">
        <f t="shared" si="1"/>
        <v>112.72357723577235</v>
      </c>
      <c r="F21" s="279">
        <v>571</v>
      </c>
      <c r="G21" s="278">
        <v>1618</v>
      </c>
      <c r="H21" s="278">
        <f t="shared" si="2"/>
        <v>283.36252189141857</v>
      </c>
      <c r="I21" s="279">
        <f>+Бандлик!W182</f>
        <v>121</v>
      </c>
      <c r="J21" s="278">
        <f>+Бандлик!CC182</f>
        <v>839</v>
      </c>
      <c r="K21" s="278">
        <f t="shared" si="3"/>
        <v>693.38842975206614</v>
      </c>
      <c r="L21" s="279">
        <f>+Бандлик!X182</f>
        <v>19</v>
      </c>
      <c r="M21" s="278">
        <v>23</v>
      </c>
      <c r="N21" s="278">
        <f t="shared" si="6"/>
        <v>121.05263157894737</v>
      </c>
      <c r="O21" s="279">
        <v>0</v>
      </c>
      <c r="P21" s="278">
        <f>+Бандлик!CE182</f>
        <v>0</v>
      </c>
      <c r="Q21" s="278" t="e">
        <f t="shared" si="0"/>
        <v>#DIV/0!</v>
      </c>
      <c r="R21" s="279">
        <v>0</v>
      </c>
      <c r="S21" s="278">
        <f>+Бандлик!CF182</f>
        <v>0</v>
      </c>
      <c r="T21" s="278" t="e">
        <f t="shared" si="7"/>
        <v>#DIV/0!</v>
      </c>
      <c r="U21" s="279">
        <f>+'Буш вакт'!M182</f>
        <v>121</v>
      </c>
      <c r="V21" s="278">
        <v>15</v>
      </c>
      <c r="W21" s="278">
        <f t="shared" si="8"/>
        <v>12.396694214876034</v>
      </c>
      <c r="X21" s="279">
        <f>+Бандлик!AA182</f>
        <v>9600</v>
      </c>
      <c r="Y21" s="278">
        <v>11847</v>
      </c>
      <c r="Z21" s="278">
        <f t="shared" si="4"/>
        <v>123.40625</v>
      </c>
      <c r="AA21" s="279">
        <f>+Бандлик!AB182</f>
        <v>4800</v>
      </c>
      <c r="AB21" s="278">
        <v>4827</v>
      </c>
      <c r="AC21" s="278">
        <f t="shared" si="5"/>
        <v>100.5625</v>
      </c>
    </row>
    <row r="22" spans="1:29" ht="120.75" customHeight="1" x14ac:dyDescent="0.3">
      <c r="A22" s="26">
        <v>13</v>
      </c>
      <c r="B22" s="27" t="s">
        <v>124</v>
      </c>
      <c r="C22" s="279">
        <v>2285</v>
      </c>
      <c r="D22" s="278">
        <v>4198</v>
      </c>
      <c r="E22" s="278">
        <f>+D22*100/C22</f>
        <v>183.71991247264771</v>
      </c>
      <c r="F22" s="279">
        <v>2625</v>
      </c>
      <c r="G22" s="278">
        <v>2974</v>
      </c>
      <c r="H22" s="278">
        <f t="shared" si="2"/>
        <v>113.29523809523809</v>
      </c>
      <c r="I22" s="279">
        <v>40</v>
      </c>
      <c r="J22" s="278">
        <f>+Бандлик!CC202</f>
        <v>40</v>
      </c>
      <c r="K22" s="278">
        <f t="shared" si="3"/>
        <v>100</v>
      </c>
      <c r="L22" s="279">
        <f>+Бандлик!X202</f>
        <v>0</v>
      </c>
      <c r="M22" s="278">
        <f>+Бандлик!CD202</f>
        <v>0</v>
      </c>
      <c r="N22" s="278">
        <v>0</v>
      </c>
      <c r="O22" s="279">
        <f>+Бандлик!Y202</f>
        <v>0</v>
      </c>
      <c r="P22" s="278">
        <f>+Бандлик!CE202</f>
        <v>0</v>
      </c>
      <c r="Q22" s="278">
        <v>0</v>
      </c>
      <c r="R22" s="279">
        <v>0</v>
      </c>
      <c r="S22" s="278">
        <f>+Бандлик!CF202</f>
        <v>0</v>
      </c>
      <c r="T22" s="278">
        <v>0</v>
      </c>
      <c r="U22" s="279">
        <f>+'Буш вакт'!M202</f>
        <v>0</v>
      </c>
      <c r="V22" s="278">
        <f>+'Буш вакт'!AM202</f>
        <v>0</v>
      </c>
      <c r="W22" s="278">
        <v>0</v>
      </c>
      <c r="X22" s="279">
        <v>6268</v>
      </c>
      <c r="Y22" s="278">
        <v>4145</v>
      </c>
      <c r="Z22" s="278">
        <f>+Y22*100/X22</f>
        <v>66.129546904913852</v>
      </c>
      <c r="AA22" s="279">
        <f>+Бандлик!AB202</f>
        <v>1500</v>
      </c>
      <c r="AB22" s="278">
        <v>5218</v>
      </c>
      <c r="AC22" s="278">
        <f t="shared" si="5"/>
        <v>347.86666666666667</v>
      </c>
    </row>
    <row r="23" spans="1:29" ht="25.5" x14ac:dyDescent="0.3">
      <c r="W23" s="12"/>
    </row>
  </sheetData>
  <sheetProtection selectLockedCells="1" selectUnlockedCells="1"/>
  <mergeCells count="15">
    <mergeCell ref="A9:B9"/>
    <mergeCell ref="AA2:AC2"/>
    <mergeCell ref="A6:A8"/>
    <mergeCell ref="B6:B8"/>
    <mergeCell ref="I6:K7"/>
    <mergeCell ref="L6:T6"/>
    <mergeCell ref="U6:W7"/>
    <mergeCell ref="X6:Z7"/>
    <mergeCell ref="AA6:AC7"/>
    <mergeCell ref="C6:E7"/>
    <mergeCell ref="F6:H7"/>
    <mergeCell ref="L7:N7"/>
    <mergeCell ref="O7:Q7"/>
    <mergeCell ref="R7:T7"/>
    <mergeCell ref="A3:AC3"/>
  </mergeCells>
  <printOptions horizontalCentered="1"/>
  <pageMargins left="0.23622047244094491" right="0.19685039370078741" top="0.27559055118110237" bottom="0.19685039370078741" header="0.19685039370078741" footer="0.19685039370078741"/>
  <pageSetup paperSize="9" scale="2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7"/>
  <sheetViews>
    <sheetView topLeftCell="A3" zoomScale="33" zoomScaleNormal="33" zoomScaleSheetLayoutView="40" zoomScalePageLayoutView="10" workbookViewId="0">
      <pane xSplit="2" ySplit="6" topLeftCell="J9" activePane="bottomRight" state="frozen"/>
      <selection activeCell="A3" sqref="A3"/>
      <selection pane="topRight" activeCell="C3" sqref="C3"/>
      <selection pane="bottomLeft" activeCell="A9" sqref="A9"/>
      <selection pane="bottomRight" activeCell="Y133" sqref="Y133"/>
    </sheetView>
  </sheetViews>
  <sheetFormatPr defaultRowHeight="20.25" x14ac:dyDescent="0.3"/>
  <cols>
    <col min="1" max="1" width="10" style="1" customWidth="1"/>
    <col min="2" max="2" width="45.28515625" style="1" customWidth="1"/>
    <col min="3" max="6" width="18.7109375" style="1" customWidth="1"/>
    <col min="7" max="7" width="21.5703125" style="1" customWidth="1"/>
    <col min="8" max="8" width="20.140625" style="1" customWidth="1"/>
    <col min="9" max="9" width="21.5703125" style="1" customWidth="1"/>
    <col min="10" max="10" width="18.7109375" style="1" customWidth="1"/>
    <col min="11" max="11" width="18.7109375" style="40" customWidth="1"/>
    <col min="12" max="12" width="22" style="40" customWidth="1"/>
    <col min="13" max="13" width="23.7109375" style="1" customWidth="1"/>
    <col min="14" max="18" width="18.7109375" style="1" customWidth="1"/>
    <col min="19" max="19" width="21.28515625" style="1" customWidth="1"/>
    <col min="20" max="24" width="18.7109375" style="1" customWidth="1"/>
    <col min="25" max="25" width="21.28515625" style="1" customWidth="1"/>
    <col min="26" max="30" width="21.5703125" style="1" customWidth="1"/>
    <col min="31" max="31" width="23" style="1" customWidth="1"/>
    <col min="32" max="34" width="18.7109375" style="1" customWidth="1"/>
    <col min="35" max="35" width="22" style="1" customWidth="1"/>
    <col min="36" max="36" width="18.7109375" style="1" customWidth="1"/>
    <col min="37" max="37" width="21.5703125" style="1" customWidth="1"/>
    <col min="38" max="39" width="23.7109375" style="1" customWidth="1"/>
    <col min="40" max="16384" width="9.140625" style="1"/>
  </cols>
  <sheetData>
    <row r="1" spans="1:39" ht="94.5" hidden="1" customHeight="1" x14ac:dyDescent="0.3">
      <c r="B1" s="356" t="s">
        <v>127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356"/>
    </row>
    <row r="2" spans="1:39" ht="33.75" hidden="1" x14ac:dyDescent="0.3">
      <c r="B2" s="2"/>
      <c r="C2" s="2"/>
      <c r="D2" s="2"/>
      <c r="E2" s="2"/>
      <c r="F2" s="2"/>
      <c r="G2" s="2"/>
      <c r="H2" s="2"/>
      <c r="I2" s="2"/>
      <c r="J2" s="2"/>
      <c r="K2" s="41"/>
      <c r="L2" s="4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57" t="s">
        <v>105</v>
      </c>
      <c r="AL2" s="357"/>
      <c r="AM2" s="2"/>
    </row>
    <row r="3" spans="1:39" ht="56.25" customHeight="1" x14ac:dyDescent="0.3">
      <c r="A3" s="348" t="s">
        <v>0</v>
      </c>
      <c r="B3" s="340" t="s">
        <v>25</v>
      </c>
      <c r="C3" s="358" t="s">
        <v>410</v>
      </c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3" t="s">
        <v>8</v>
      </c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  <c r="AG3" s="353"/>
      <c r="AH3" s="353"/>
      <c r="AI3" s="353"/>
      <c r="AJ3" s="353"/>
      <c r="AK3" s="353"/>
      <c r="AL3" s="353"/>
      <c r="AM3" s="353"/>
    </row>
    <row r="4" spans="1:39" ht="78.75" customHeight="1" x14ac:dyDescent="0.3">
      <c r="A4" s="348"/>
      <c r="B4" s="340"/>
      <c r="C4" s="344" t="s">
        <v>13</v>
      </c>
      <c r="D4" s="345"/>
      <c r="E4" s="344" t="s">
        <v>14</v>
      </c>
      <c r="F4" s="345"/>
      <c r="G4" s="344" t="s">
        <v>15</v>
      </c>
      <c r="H4" s="345"/>
      <c r="I4" s="344" t="s">
        <v>16</v>
      </c>
      <c r="J4" s="345"/>
      <c r="K4" s="340" t="s">
        <v>411</v>
      </c>
      <c r="L4" s="341" t="s">
        <v>412</v>
      </c>
      <c r="M4" s="340" t="s">
        <v>30</v>
      </c>
      <c r="N4" s="352" t="s">
        <v>13</v>
      </c>
      <c r="O4" s="352"/>
      <c r="P4" s="352"/>
      <c r="Q4" s="352"/>
      <c r="R4" s="352"/>
      <c r="S4" s="352"/>
      <c r="T4" s="352" t="s">
        <v>14</v>
      </c>
      <c r="U4" s="352"/>
      <c r="V4" s="352"/>
      <c r="W4" s="352"/>
      <c r="X4" s="352"/>
      <c r="Y4" s="352"/>
      <c r="Z4" s="352" t="s">
        <v>15</v>
      </c>
      <c r="AA4" s="352"/>
      <c r="AB4" s="352"/>
      <c r="AC4" s="352"/>
      <c r="AD4" s="352"/>
      <c r="AE4" s="352"/>
      <c r="AF4" s="352" t="s">
        <v>16</v>
      </c>
      <c r="AG4" s="352"/>
      <c r="AH4" s="352"/>
      <c r="AI4" s="352"/>
      <c r="AJ4" s="352"/>
      <c r="AK4" s="352"/>
      <c r="AL4" s="352" t="s">
        <v>30</v>
      </c>
      <c r="AM4" s="352"/>
    </row>
    <row r="5" spans="1:39" ht="126" customHeight="1" x14ac:dyDescent="0.3">
      <c r="A5" s="348"/>
      <c r="B5" s="340"/>
      <c r="C5" s="340" t="s">
        <v>89</v>
      </c>
      <c r="D5" s="340" t="s">
        <v>10</v>
      </c>
      <c r="E5" s="340" t="s">
        <v>89</v>
      </c>
      <c r="F5" s="340" t="s">
        <v>10</v>
      </c>
      <c r="G5" s="340" t="s">
        <v>11</v>
      </c>
      <c r="H5" s="340" t="s">
        <v>145</v>
      </c>
      <c r="I5" s="340" t="s">
        <v>12</v>
      </c>
      <c r="J5" s="344" t="s">
        <v>10</v>
      </c>
      <c r="K5" s="340"/>
      <c r="L5" s="342"/>
      <c r="M5" s="340"/>
      <c r="N5" s="352" t="s">
        <v>21</v>
      </c>
      <c r="O5" s="352"/>
      <c r="P5" s="352" t="s">
        <v>20</v>
      </c>
      <c r="Q5" s="352"/>
      <c r="R5" s="352" t="s">
        <v>42</v>
      </c>
      <c r="S5" s="352"/>
      <c r="T5" s="352" t="s">
        <v>21</v>
      </c>
      <c r="U5" s="352"/>
      <c r="V5" s="352" t="s">
        <v>22</v>
      </c>
      <c r="W5" s="352"/>
      <c r="X5" s="352" t="s">
        <v>42</v>
      </c>
      <c r="Y5" s="352"/>
      <c r="Z5" s="352" t="s">
        <v>21</v>
      </c>
      <c r="AA5" s="352"/>
      <c r="AB5" s="352" t="s">
        <v>23</v>
      </c>
      <c r="AC5" s="352"/>
      <c r="AD5" s="352" t="s">
        <v>146</v>
      </c>
      <c r="AE5" s="352"/>
      <c r="AF5" s="352" t="s">
        <v>21</v>
      </c>
      <c r="AG5" s="352"/>
      <c r="AH5" s="352" t="s">
        <v>24</v>
      </c>
      <c r="AI5" s="352"/>
      <c r="AJ5" s="352" t="s">
        <v>42</v>
      </c>
      <c r="AK5" s="352"/>
      <c r="AL5" s="352"/>
      <c r="AM5" s="352"/>
    </row>
    <row r="6" spans="1:39" ht="162" customHeight="1" x14ac:dyDescent="0.3">
      <c r="A6" s="348"/>
      <c r="B6" s="340"/>
      <c r="C6" s="340"/>
      <c r="D6" s="340"/>
      <c r="E6" s="340"/>
      <c r="F6" s="340"/>
      <c r="G6" s="340"/>
      <c r="H6" s="340"/>
      <c r="I6" s="340"/>
      <c r="J6" s="344"/>
      <c r="K6" s="340"/>
      <c r="L6" s="343"/>
      <c r="M6" s="340"/>
      <c r="N6" s="353" t="s">
        <v>44</v>
      </c>
      <c r="O6" s="353" t="s">
        <v>45</v>
      </c>
      <c r="P6" s="353" t="s">
        <v>1</v>
      </c>
      <c r="Q6" s="353" t="s">
        <v>43</v>
      </c>
      <c r="R6" s="353" t="s">
        <v>18</v>
      </c>
      <c r="S6" s="353" t="s">
        <v>19</v>
      </c>
      <c r="T6" s="353" t="s">
        <v>44</v>
      </c>
      <c r="U6" s="353" t="s">
        <v>45</v>
      </c>
      <c r="V6" s="353" t="s">
        <v>1</v>
      </c>
      <c r="W6" s="353" t="s">
        <v>43</v>
      </c>
      <c r="X6" s="353" t="s">
        <v>18</v>
      </c>
      <c r="Y6" s="353" t="s">
        <v>19</v>
      </c>
      <c r="Z6" s="353" t="s">
        <v>44</v>
      </c>
      <c r="AA6" s="353" t="s">
        <v>45</v>
      </c>
      <c r="AB6" s="353" t="s">
        <v>1</v>
      </c>
      <c r="AC6" s="353" t="s">
        <v>43</v>
      </c>
      <c r="AD6" s="353" t="s">
        <v>147</v>
      </c>
      <c r="AE6" s="353" t="s">
        <v>148</v>
      </c>
      <c r="AF6" s="353" t="s">
        <v>44</v>
      </c>
      <c r="AG6" s="353" t="s">
        <v>45</v>
      </c>
      <c r="AH6" s="353" t="s">
        <v>1</v>
      </c>
      <c r="AI6" s="353" t="s">
        <v>43</v>
      </c>
      <c r="AJ6" s="353" t="s">
        <v>18</v>
      </c>
      <c r="AK6" s="353" t="s">
        <v>19</v>
      </c>
      <c r="AL6" s="353" t="s">
        <v>1</v>
      </c>
      <c r="AM6" s="353" t="s">
        <v>43</v>
      </c>
    </row>
    <row r="7" spans="1:39" ht="66" hidden="1" customHeight="1" x14ac:dyDescent="0.3">
      <c r="A7" s="348"/>
      <c r="B7" s="340"/>
      <c r="C7" s="3" t="s">
        <v>106</v>
      </c>
      <c r="D7" s="3" t="s">
        <v>107</v>
      </c>
      <c r="E7" s="3" t="s">
        <v>106</v>
      </c>
      <c r="F7" s="3" t="s">
        <v>107</v>
      </c>
      <c r="G7" s="3" t="s">
        <v>106</v>
      </c>
      <c r="H7" s="3" t="s">
        <v>107</v>
      </c>
      <c r="I7" s="3" t="s">
        <v>106</v>
      </c>
      <c r="J7" s="78" t="s">
        <v>107</v>
      </c>
      <c r="K7" s="3" t="s">
        <v>107</v>
      </c>
      <c r="L7" s="3" t="s">
        <v>107</v>
      </c>
      <c r="M7" s="3" t="s">
        <v>108</v>
      </c>
      <c r="N7" s="353"/>
      <c r="O7" s="353"/>
      <c r="P7" s="353"/>
      <c r="Q7" s="353"/>
      <c r="R7" s="353"/>
      <c r="S7" s="353"/>
      <c r="T7" s="353"/>
      <c r="U7" s="353"/>
      <c r="V7" s="353"/>
      <c r="W7" s="353"/>
      <c r="X7" s="353"/>
      <c r="Y7" s="353"/>
      <c r="Z7" s="353"/>
      <c r="AA7" s="353"/>
      <c r="AB7" s="353"/>
      <c r="AC7" s="353"/>
      <c r="AD7" s="353"/>
      <c r="AE7" s="353"/>
      <c r="AF7" s="353"/>
      <c r="AG7" s="353"/>
      <c r="AH7" s="353"/>
      <c r="AI7" s="353"/>
      <c r="AJ7" s="353"/>
      <c r="AK7" s="353"/>
      <c r="AL7" s="353"/>
      <c r="AM7" s="353"/>
    </row>
    <row r="8" spans="1:39" s="81" customFormat="1" ht="131.25" hidden="1" customHeight="1" x14ac:dyDescent="0.35">
      <c r="A8" s="354" t="s">
        <v>35</v>
      </c>
      <c r="B8" s="355"/>
      <c r="C8" s="350" t="s">
        <v>48</v>
      </c>
      <c r="D8" s="351"/>
      <c r="E8" s="350" t="s">
        <v>46</v>
      </c>
      <c r="F8" s="351"/>
      <c r="G8" s="350" t="s">
        <v>47</v>
      </c>
      <c r="H8" s="351"/>
      <c r="I8" s="350" t="s">
        <v>72</v>
      </c>
      <c r="J8" s="351"/>
      <c r="K8" s="79"/>
      <c r="L8" s="80"/>
      <c r="M8" s="80" t="s">
        <v>49</v>
      </c>
      <c r="N8" s="350" t="s">
        <v>48</v>
      </c>
      <c r="O8" s="351"/>
      <c r="P8" s="351"/>
      <c r="Q8" s="351"/>
      <c r="R8" s="351"/>
      <c r="S8" s="351"/>
      <c r="T8" s="350" t="s">
        <v>46</v>
      </c>
      <c r="U8" s="351"/>
      <c r="V8" s="351"/>
      <c r="W8" s="351"/>
      <c r="X8" s="351"/>
      <c r="Y8" s="351"/>
      <c r="Z8" s="350" t="s">
        <v>47</v>
      </c>
      <c r="AA8" s="351"/>
      <c r="AB8" s="351"/>
      <c r="AC8" s="351"/>
      <c r="AD8" s="351"/>
      <c r="AE8" s="351"/>
      <c r="AF8" s="350" t="s">
        <v>72</v>
      </c>
      <c r="AG8" s="351"/>
      <c r="AH8" s="351"/>
      <c r="AI8" s="351"/>
      <c r="AJ8" s="351"/>
      <c r="AK8" s="351"/>
      <c r="AL8" s="350" t="s">
        <v>49</v>
      </c>
      <c r="AM8" s="351"/>
    </row>
    <row r="9" spans="1:39" s="92" customFormat="1" ht="74.25" customHeight="1" x14ac:dyDescent="0.5">
      <c r="A9" s="349" t="s">
        <v>112</v>
      </c>
      <c r="B9" s="349"/>
      <c r="C9" s="134">
        <f t="shared" ref="C9" si="0">SUM(C10:C26)</f>
        <v>511</v>
      </c>
      <c r="D9" s="134">
        <f t="shared" ref="D9:J9" si="1">SUM(D10:D26)</f>
        <v>250</v>
      </c>
      <c r="E9" s="134">
        <f t="shared" si="1"/>
        <v>2690</v>
      </c>
      <c r="F9" s="134">
        <f t="shared" si="1"/>
        <v>74</v>
      </c>
      <c r="G9" s="134">
        <f t="shared" si="1"/>
        <v>299</v>
      </c>
      <c r="H9" s="134">
        <f t="shared" si="1"/>
        <v>45</v>
      </c>
      <c r="I9" s="134">
        <f t="shared" si="1"/>
        <v>9863</v>
      </c>
      <c r="J9" s="134">
        <f t="shared" si="1"/>
        <v>79</v>
      </c>
      <c r="K9" s="134">
        <v>362</v>
      </c>
      <c r="L9" s="134">
        <v>4800</v>
      </c>
      <c r="M9" s="134">
        <f>SUM(M10:M26)</f>
        <v>34</v>
      </c>
      <c r="N9" s="134">
        <f>SUM(N10:N26)</f>
        <v>11</v>
      </c>
      <c r="O9" s="134">
        <f t="shared" ref="O9:AM9" si="2">SUM(O10:O26)</f>
        <v>970</v>
      </c>
      <c r="P9" s="134">
        <f t="shared" si="2"/>
        <v>0</v>
      </c>
      <c r="Q9" s="134">
        <f t="shared" si="2"/>
        <v>0</v>
      </c>
      <c r="R9" s="134">
        <f t="shared" si="2"/>
        <v>196</v>
      </c>
      <c r="S9" s="134">
        <f t="shared" si="2"/>
        <v>2527</v>
      </c>
      <c r="T9" s="134">
        <f t="shared" si="2"/>
        <v>30</v>
      </c>
      <c r="U9" s="134">
        <f t="shared" si="2"/>
        <v>1291</v>
      </c>
      <c r="V9" s="134">
        <f t="shared" si="2"/>
        <v>0</v>
      </c>
      <c r="W9" s="134">
        <f t="shared" si="2"/>
        <v>0</v>
      </c>
      <c r="X9" s="134">
        <f t="shared" si="2"/>
        <v>26</v>
      </c>
      <c r="Y9" s="134">
        <f t="shared" si="2"/>
        <v>336</v>
      </c>
      <c r="Z9" s="134">
        <f t="shared" si="2"/>
        <v>9</v>
      </c>
      <c r="AA9" s="134">
        <f t="shared" si="2"/>
        <v>305</v>
      </c>
      <c r="AB9" s="134">
        <f t="shared" si="2"/>
        <v>0</v>
      </c>
      <c r="AC9" s="134">
        <f t="shared" si="2"/>
        <v>17</v>
      </c>
      <c r="AD9" s="134">
        <f t="shared" si="2"/>
        <v>11</v>
      </c>
      <c r="AE9" s="134">
        <f t="shared" si="2"/>
        <v>272</v>
      </c>
      <c r="AF9" s="134">
        <f t="shared" si="2"/>
        <v>137</v>
      </c>
      <c r="AG9" s="134">
        <f t="shared" si="2"/>
        <v>7023</v>
      </c>
      <c r="AH9" s="134">
        <f t="shared" si="2"/>
        <v>50</v>
      </c>
      <c r="AI9" s="134">
        <f t="shared" si="2"/>
        <v>1509</v>
      </c>
      <c r="AJ9" s="134">
        <f t="shared" si="2"/>
        <v>95</v>
      </c>
      <c r="AK9" s="134">
        <f t="shared" si="2"/>
        <v>1140</v>
      </c>
      <c r="AL9" s="134">
        <f t="shared" si="2"/>
        <v>0</v>
      </c>
      <c r="AM9" s="134">
        <f t="shared" si="2"/>
        <v>8</v>
      </c>
    </row>
    <row r="10" spans="1:39" s="93" customFormat="1" ht="74.25" customHeight="1" x14ac:dyDescent="0.5">
      <c r="A10" s="123">
        <v>1</v>
      </c>
      <c r="B10" s="124" t="s">
        <v>151</v>
      </c>
      <c r="C10" s="105">
        <f t="shared" ref="C10" si="3">SUM(C11:C14)</f>
        <v>114</v>
      </c>
      <c r="D10" s="105">
        <v>22</v>
      </c>
      <c r="E10" s="105">
        <v>500</v>
      </c>
      <c r="F10" s="105">
        <v>5</v>
      </c>
      <c r="G10" s="105">
        <v>15</v>
      </c>
      <c r="H10" s="105">
        <v>5</v>
      </c>
      <c r="I10" s="105">
        <v>1000</v>
      </c>
      <c r="J10" s="105">
        <v>2</v>
      </c>
      <c r="K10" s="105">
        <v>0</v>
      </c>
      <c r="L10" s="105">
        <v>0</v>
      </c>
      <c r="M10" s="105">
        <v>26</v>
      </c>
      <c r="N10" s="106">
        <v>2</v>
      </c>
      <c r="O10" s="106">
        <v>285</v>
      </c>
      <c r="P10" s="106">
        <v>0</v>
      </c>
      <c r="Q10" s="106">
        <v>0</v>
      </c>
      <c r="R10" s="106">
        <v>22</v>
      </c>
      <c r="S10" s="106">
        <v>277</v>
      </c>
      <c r="T10" s="106">
        <v>4</v>
      </c>
      <c r="U10" s="106">
        <v>227</v>
      </c>
      <c r="V10" s="106">
        <v>0</v>
      </c>
      <c r="W10" s="106">
        <v>0</v>
      </c>
      <c r="X10" s="106">
        <v>1</v>
      </c>
      <c r="Y10" s="106">
        <v>6</v>
      </c>
      <c r="Z10" s="106">
        <v>1</v>
      </c>
      <c r="AA10" s="106">
        <v>25</v>
      </c>
      <c r="AB10" s="106">
        <v>0</v>
      </c>
      <c r="AC10" s="106">
        <v>0</v>
      </c>
      <c r="AD10" s="106">
        <v>0</v>
      </c>
      <c r="AE10" s="106">
        <v>0</v>
      </c>
      <c r="AF10" s="106">
        <v>12</v>
      </c>
      <c r="AG10" s="106">
        <v>347</v>
      </c>
      <c r="AH10" s="106">
        <v>0</v>
      </c>
      <c r="AI10" s="106">
        <v>0</v>
      </c>
      <c r="AJ10" s="106">
        <v>8</v>
      </c>
      <c r="AK10" s="106">
        <v>96</v>
      </c>
      <c r="AL10" s="106">
        <v>0</v>
      </c>
      <c r="AM10" s="106">
        <v>0</v>
      </c>
    </row>
    <row r="11" spans="1:39" s="93" customFormat="1" ht="74.25" customHeight="1" x14ac:dyDescent="0.5">
      <c r="A11" s="123">
        <v>2</v>
      </c>
      <c r="B11" s="125" t="s">
        <v>152</v>
      </c>
      <c r="C11" s="105">
        <v>16</v>
      </c>
      <c r="D11" s="105">
        <v>20</v>
      </c>
      <c r="E11" s="105">
        <v>48</v>
      </c>
      <c r="F11" s="105">
        <v>2</v>
      </c>
      <c r="G11" s="105">
        <v>1</v>
      </c>
      <c r="H11" s="105">
        <v>1</v>
      </c>
      <c r="I11" s="105">
        <v>500</v>
      </c>
      <c r="J11" s="105">
        <v>4</v>
      </c>
      <c r="K11" s="105">
        <v>0</v>
      </c>
      <c r="L11" s="105">
        <v>0</v>
      </c>
      <c r="M11" s="105">
        <v>0</v>
      </c>
      <c r="N11" s="106"/>
      <c r="O11" s="106"/>
      <c r="P11" s="106">
        <v>0</v>
      </c>
      <c r="Q11" s="106">
        <v>0</v>
      </c>
      <c r="R11" s="106">
        <v>13</v>
      </c>
      <c r="S11" s="106">
        <v>141</v>
      </c>
      <c r="T11" s="106">
        <v>2</v>
      </c>
      <c r="U11" s="106">
        <v>65</v>
      </c>
      <c r="V11" s="106">
        <v>0</v>
      </c>
      <c r="W11" s="106">
        <v>0</v>
      </c>
      <c r="X11" s="106">
        <v>2</v>
      </c>
      <c r="Y11" s="106">
        <v>5</v>
      </c>
      <c r="Z11" s="106">
        <v>1</v>
      </c>
      <c r="AA11" s="106">
        <v>34</v>
      </c>
      <c r="AB11" s="106">
        <v>0</v>
      </c>
      <c r="AC11" s="106">
        <v>0</v>
      </c>
      <c r="AD11" s="106">
        <v>0</v>
      </c>
      <c r="AE11" s="106">
        <v>0</v>
      </c>
      <c r="AF11" s="106">
        <v>8</v>
      </c>
      <c r="AG11" s="106">
        <v>342</v>
      </c>
      <c r="AH11" s="106">
        <v>0</v>
      </c>
      <c r="AI11" s="106">
        <v>50</v>
      </c>
      <c r="AJ11" s="106">
        <v>9</v>
      </c>
      <c r="AK11" s="106">
        <v>108</v>
      </c>
      <c r="AL11" s="106">
        <v>0</v>
      </c>
      <c r="AM11" s="106">
        <v>0</v>
      </c>
    </row>
    <row r="12" spans="1:39" s="93" customFormat="1" ht="74.25" customHeight="1" x14ac:dyDescent="0.5">
      <c r="A12" s="123">
        <v>3</v>
      </c>
      <c r="B12" s="126" t="s">
        <v>153</v>
      </c>
      <c r="C12" s="105">
        <v>29</v>
      </c>
      <c r="D12" s="105">
        <v>11</v>
      </c>
      <c r="E12" s="105">
        <v>582</v>
      </c>
      <c r="F12" s="105">
        <v>5</v>
      </c>
      <c r="G12" s="105">
        <v>0</v>
      </c>
      <c r="H12" s="105">
        <v>1</v>
      </c>
      <c r="I12" s="105">
        <v>0</v>
      </c>
      <c r="J12" s="105">
        <v>5</v>
      </c>
      <c r="K12" s="105">
        <v>0</v>
      </c>
      <c r="L12" s="105">
        <v>0</v>
      </c>
      <c r="M12" s="105">
        <v>0</v>
      </c>
      <c r="N12" s="106"/>
      <c r="O12" s="106"/>
      <c r="P12" s="106">
        <v>0</v>
      </c>
      <c r="Q12" s="106">
        <v>0</v>
      </c>
      <c r="R12" s="106">
        <v>9</v>
      </c>
      <c r="S12" s="106">
        <v>140</v>
      </c>
      <c r="T12" s="106">
        <v>2</v>
      </c>
      <c r="U12" s="106">
        <v>193</v>
      </c>
      <c r="V12" s="106">
        <v>0</v>
      </c>
      <c r="W12" s="106">
        <v>0</v>
      </c>
      <c r="X12" s="106">
        <v>1</v>
      </c>
      <c r="Y12" s="106">
        <v>9</v>
      </c>
      <c r="Z12" s="106">
        <v>1</v>
      </c>
      <c r="AA12" s="106">
        <v>35</v>
      </c>
      <c r="AB12" s="106">
        <v>0</v>
      </c>
      <c r="AC12" s="106">
        <v>0</v>
      </c>
      <c r="AD12" s="106">
        <v>0</v>
      </c>
      <c r="AE12" s="106">
        <v>0</v>
      </c>
      <c r="AF12" s="106">
        <v>8</v>
      </c>
      <c r="AG12" s="106">
        <v>342</v>
      </c>
      <c r="AH12" s="106">
        <v>50</v>
      </c>
      <c r="AI12" s="106">
        <v>50</v>
      </c>
      <c r="AJ12" s="106">
        <v>6</v>
      </c>
      <c r="AK12" s="106">
        <v>72</v>
      </c>
      <c r="AL12" s="106">
        <v>0</v>
      </c>
      <c r="AM12" s="106">
        <v>0</v>
      </c>
    </row>
    <row r="13" spans="1:39" s="93" customFormat="1" ht="74.25" customHeight="1" x14ac:dyDescent="0.5">
      <c r="A13" s="123">
        <v>4</v>
      </c>
      <c r="B13" s="126" t="s">
        <v>154</v>
      </c>
      <c r="C13" s="105">
        <v>62</v>
      </c>
      <c r="D13" s="105">
        <v>10</v>
      </c>
      <c r="E13" s="105">
        <v>200</v>
      </c>
      <c r="F13" s="105">
        <v>5</v>
      </c>
      <c r="G13" s="105">
        <v>0</v>
      </c>
      <c r="H13" s="105">
        <v>0</v>
      </c>
      <c r="I13" s="105">
        <v>1500</v>
      </c>
      <c r="J13" s="105">
        <v>10</v>
      </c>
      <c r="K13" s="105">
        <v>0</v>
      </c>
      <c r="L13" s="105">
        <v>0</v>
      </c>
      <c r="M13" s="105">
        <f t="shared" ref="M13" si="4">SUM(M14:M17)</f>
        <v>0</v>
      </c>
      <c r="N13" s="106">
        <v>1</v>
      </c>
      <c r="O13" s="106">
        <v>38</v>
      </c>
      <c r="P13" s="106">
        <v>0</v>
      </c>
      <c r="Q13" s="106">
        <v>0</v>
      </c>
      <c r="R13" s="106">
        <v>8</v>
      </c>
      <c r="S13" s="106">
        <v>89</v>
      </c>
      <c r="T13" s="106">
        <v>0</v>
      </c>
      <c r="U13" s="106">
        <v>0</v>
      </c>
      <c r="V13" s="106">
        <v>0</v>
      </c>
      <c r="W13" s="106">
        <v>0</v>
      </c>
      <c r="X13" s="106">
        <v>1</v>
      </c>
      <c r="Y13" s="106">
        <v>30</v>
      </c>
      <c r="Z13" s="106"/>
      <c r="AA13" s="106"/>
      <c r="AB13" s="106">
        <v>0</v>
      </c>
      <c r="AC13" s="106">
        <v>0</v>
      </c>
      <c r="AD13" s="106">
        <v>0</v>
      </c>
      <c r="AE13" s="106">
        <v>0</v>
      </c>
      <c r="AF13" s="106">
        <v>1</v>
      </c>
      <c r="AG13" s="106">
        <v>35</v>
      </c>
      <c r="AH13" s="106">
        <v>0</v>
      </c>
      <c r="AI13" s="106">
        <v>386</v>
      </c>
      <c r="AJ13" s="106">
        <v>2</v>
      </c>
      <c r="AK13" s="106">
        <v>24</v>
      </c>
      <c r="AL13" s="106">
        <v>0</v>
      </c>
      <c r="AM13" s="106">
        <v>0</v>
      </c>
    </row>
    <row r="14" spans="1:39" s="94" customFormat="1" ht="74.25" customHeight="1" x14ac:dyDescent="0.5">
      <c r="A14" s="123">
        <v>5</v>
      </c>
      <c r="B14" s="126" t="s">
        <v>155</v>
      </c>
      <c r="C14" s="105">
        <v>7</v>
      </c>
      <c r="D14" s="105">
        <v>10</v>
      </c>
      <c r="E14" s="105">
        <v>3</v>
      </c>
      <c r="F14" s="105">
        <v>5</v>
      </c>
      <c r="G14" s="105">
        <v>2</v>
      </c>
      <c r="H14" s="105">
        <v>0</v>
      </c>
      <c r="I14" s="105">
        <v>50</v>
      </c>
      <c r="J14" s="105">
        <v>6</v>
      </c>
      <c r="K14" s="105">
        <v>0</v>
      </c>
      <c r="L14" s="105">
        <v>0</v>
      </c>
      <c r="M14" s="105">
        <v>0</v>
      </c>
      <c r="N14" s="106"/>
      <c r="O14" s="106"/>
      <c r="P14" s="106">
        <v>0</v>
      </c>
      <c r="Q14" s="106">
        <v>0</v>
      </c>
      <c r="R14" s="106">
        <v>9</v>
      </c>
      <c r="S14" s="106">
        <v>120</v>
      </c>
      <c r="T14" s="106">
        <v>1</v>
      </c>
      <c r="U14" s="106">
        <v>45</v>
      </c>
      <c r="V14" s="106">
        <v>0</v>
      </c>
      <c r="W14" s="106">
        <v>0</v>
      </c>
      <c r="X14" s="106">
        <v>1</v>
      </c>
      <c r="Y14" s="106">
        <v>22</v>
      </c>
      <c r="Z14" s="106"/>
      <c r="AA14" s="106"/>
      <c r="AB14" s="106">
        <v>0</v>
      </c>
      <c r="AC14" s="106">
        <v>0</v>
      </c>
      <c r="AD14" s="106">
        <v>0</v>
      </c>
      <c r="AE14" s="106">
        <v>0</v>
      </c>
      <c r="AF14" s="106">
        <v>8</v>
      </c>
      <c r="AG14" s="106">
        <v>340</v>
      </c>
      <c r="AH14" s="106">
        <v>0</v>
      </c>
      <c r="AI14" s="106">
        <v>0</v>
      </c>
      <c r="AJ14" s="106">
        <v>3</v>
      </c>
      <c r="AK14" s="106">
        <v>36</v>
      </c>
      <c r="AL14" s="106">
        <v>0</v>
      </c>
      <c r="AM14" s="106">
        <v>0</v>
      </c>
    </row>
    <row r="15" spans="1:39" s="94" customFormat="1" ht="74.25" customHeight="1" x14ac:dyDescent="0.5">
      <c r="A15" s="123">
        <v>6</v>
      </c>
      <c r="B15" s="125" t="s">
        <v>156</v>
      </c>
      <c r="C15" s="105">
        <v>35</v>
      </c>
      <c r="D15" s="105">
        <v>10</v>
      </c>
      <c r="E15" s="105">
        <v>559</v>
      </c>
      <c r="F15" s="105">
        <v>4</v>
      </c>
      <c r="G15" s="105">
        <v>114</v>
      </c>
      <c r="H15" s="105">
        <v>2</v>
      </c>
      <c r="I15" s="105">
        <v>1000</v>
      </c>
      <c r="J15" s="105">
        <v>3</v>
      </c>
      <c r="K15" s="105">
        <v>0</v>
      </c>
      <c r="L15" s="105">
        <v>0</v>
      </c>
      <c r="M15" s="105">
        <v>0</v>
      </c>
      <c r="N15" s="106">
        <v>1</v>
      </c>
      <c r="O15" s="106">
        <v>60</v>
      </c>
      <c r="P15" s="106">
        <v>0</v>
      </c>
      <c r="Q15" s="106">
        <v>0</v>
      </c>
      <c r="R15" s="106">
        <v>7</v>
      </c>
      <c r="S15" s="106">
        <v>139</v>
      </c>
      <c r="T15" s="106">
        <v>2</v>
      </c>
      <c r="U15" s="106">
        <v>88</v>
      </c>
      <c r="V15" s="106">
        <v>0</v>
      </c>
      <c r="W15" s="106">
        <v>0</v>
      </c>
      <c r="X15" s="106">
        <v>2</v>
      </c>
      <c r="Y15" s="106">
        <v>29</v>
      </c>
      <c r="Z15" s="106"/>
      <c r="AA15" s="106"/>
      <c r="AB15" s="106">
        <v>0</v>
      </c>
      <c r="AC15" s="106">
        <v>0</v>
      </c>
      <c r="AD15" s="106">
        <v>2</v>
      </c>
      <c r="AE15" s="106">
        <v>42</v>
      </c>
      <c r="AF15" s="106">
        <v>5</v>
      </c>
      <c r="AG15" s="106">
        <v>125</v>
      </c>
      <c r="AH15" s="106">
        <v>0</v>
      </c>
      <c r="AI15" s="106">
        <v>0</v>
      </c>
      <c r="AJ15" s="106">
        <v>3</v>
      </c>
      <c r="AK15" s="106">
        <v>36</v>
      </c>
      <c r="AL15" s="106">
        <v>0</v>
      </c>
      <c r="AM15" s="106">
        <v>0</v>
      </c>
    </row>
    <row r="16" spans="1:39" s="94" customFormat="1" ht="74.25" customHeight="1" x14ac:dyDescent="0.5">
      <c r="A16" s="123">
        <v>7</v>
      </c>
      <c r="B16" s="126" t="s">
        <v>157</v>
      </c>
      <c r="C16" s="105">
        <v>7</v>
      </c>
      <c r="D16" s="105">
        <v>10</v>
      </c>
      <c r="E16" s="105">
        <v>13</v>
      </c>
      <c r="F16" s="105">
        <v>3</v>
      </c>
      <c r="G16" s="105">
        <v>3</v>
      </c>
      <c r="H16" s="105">
        <v>3</v>
      </c>
      <c r="I16" s="105">
        <v>366</v>
      </c>
      <c r="J16" s="105">
        <v>2</v>
      </c>
      <c r="K16" s="105">
        <v>0</v>
      </c>
      <c r="L16" s="105">
        <v>0</v>
      </c>
      <c r="M16" s="105">
        <v>0</v>
      </c>
      <c r="N16" s="106">
        <v>1</v>
      </c>
      <c r="O16" s="106">
        <v>65</v>
      </c>
      <c r="P16" s="106">
        <v>0</v>
      </c>
      <c r="Q16" s="106">
        <v>0</v>
      </c>
      <c r="R16" s="106">
        <v>9</v>
      </c>
      <c r="S16" s="106">
        <v>140</v>
      </c>
      <c r="T16" s="106">
        <v>1</v>
      </c>
      <c r="U16" s="106">
        <v>45</v>
      </c>
      <c r="V16" s="106">
        <v>0</v>
      </c>
      <c r="W16" s="106">
        <v>0</v>
      </c>
      <c r="X16" s="106">
        <v>1</v>
      </c>
      <c r="Y16" s="106">
        <v>6</v>
      </c>
      <c r="Z16" s="106">
        <v>1</v>
      </c>
      <c r="AA16" s="106">
        <v>41</v>
      </c>
      <c r="AB16" s="106">
        <v>0</v>
      </c>
      <c r="AC16" s="106">
        <v>0</v>
      </c>
      <c r="AD16" s="106">
        <v>0</v>
      </c>
      <c r="AE16" s="106">
        <v>0</v>
      </c>
      <c r="AF16" s="106">
        <v>3</v>
      </c>
      <c r="AG16" s="106">
        <v>71</v>
      </c>
      <c r="AH16" s="106">
        <v>0</v>
      </c>
      <c r="AI16" s="106">
        <v>150</v>
      </c>
      <c r="AJ16" s="106">
        <v>7</v>
      </c>
      <c r="AK16" s="106">
        <v>84</v>
      </c>
      <c r="AL16" s="106">
        <v>0</v>
      </c>
      <c r="AM16" s="106">
        <v>0</v>
      </c>
    </row>
    <row r="17" spans="1:39" s="94" customFormat="1" ht="74.25" customHeight="1" x14ac:dyDescent="0.5">
      <c r="A17" s="123">
        <v>8</v>
      </c>
      <c r="B17" s="127" t="s">
        <v>158</v>
      </c>
      <c r="C17" s="105">
        <v>8</v>
      </c>
      <c r="D17" s="105">
        <v>20</v>
      </c>
      <c r="E17" s="105">
        <v>200</v>
      </c>
      <c r="F17" s="105">
        <v>2</v>
      </c>
      <c r="G17" s="105">
        <v>20</v>
      </c>
      <c r="H17" s="105">
        <v>3</v>
      </c>
      <c r="I17" s="105">
        <v>500</v>
      </c>
      <c r="J17" s="105">
        <v>4</v>
      </c>
      <c r="K17" s="105">
        <v>0</v>
      </c>
      <c r="L17" s="105">
        <v>0</v>
      </c>
      <c r="M17" s="105">
        <v>0</v>
      </c>
      <c r="N17" s="106">
        <v>1</v>
      </c>
      <c r="O17" s="106">
        <v>54</v>
      </c>
      <c r="P17" s="106">
        <v>0</v>
      </c>
      <c r="Q17" s="106">
        <v>0</v>
      </c>
      <c r="R17" s="106">
        <v>16</v>
      </c>
      <c r="S17" s="106">
        <v>201</v>
      </c>
      <c r="T17" s="106">
        <v>3</v>
      </c>
      <c r="U17" s="106">
        <v>18</v>
      </c>
      <c r="V17" s="106">
        <v>0</v>
      </c>
      <c r="W17" s="106">
        <v>0</v>
      </c>
      <c r="X17" s="106">
        <v>3</v>
      </c>
      <c r="Y17" s="106">
        <v>38</v>
      </c>
      <c r="Z17" s="106">
        <v>2</v>
      </c>
      <c r="AA17" s="106">
        <v>74</v>
      </c>
      <c r="AB17" s="106">
        <v>0</v>
      </c>
      <c r="AC17" s="106">
        <v>0</v>
      </c>
      <c r="AD17" s="106">
        <v>1</v>
      </c>
      <c r="AE17" s="106">
        <v>32</v>
      </c>
      <c r="AF17" s="106">
        <v>22</v>
      </c>
      <c r="AG17" s="106">
        <v>1218</v>
      </c>
      <c r="AH17" s="106">
        <v>0</v>
      </c>
      <c r="AI17" s="106">
        <v>0</v>
      </c>
      <c r="AJ17" s="106">
        <v>6</v>
      </c>
      <c r="AK17" s="106">
        <v>72</v>
      </c>
      <c r="AL17" s="106">
        <v>0</v>
      </c>
      <c r="AM17" s="106">
        <v>0</v>
      </c>
    </row>
    <row r="18" spans="1:39" s="94" customFormat="1" ht="74.25" customHeight="1" x14ac:dyDescent="0.5">
      <c r="A18" s="123">
        <v>9</v>
      </c>
      <c r="B18" s="125" t="s">
        <v>159</v>
      </c>
      <c r="C18" s="105">
        <v>17</v>
      </c>
      <c r="D18" s="105">
        <v>12</v>
      </c>
      <c r="E18" s="105">
        <v>11</v>
      </c>
      <c r="F18" s="105">
        <v>11</v>
      </c>
      <c r="G18" s="105">
        <v>0</v>
      </c>
      <c r="H18" s="105">
        <v>3</v>
      </c>
      <c r="I18" s="105">
        <v>86</v>
      </c>
      <c r="J18" s="105">
        <v>1</v>
      </c>
      <c r="K18" s="105">
        <v>0</v>
      </c>
      <c r="L18" s="105">
        <v>0</v>
      </c>
      <c r="M18" s="105">
        <v>0</v>
      </c>
      <c r="N18" s="106"/>
      <c r="O18" s="106"/>
      <c r="P18" s="106">
        <v>0</v>
      </c>
      <c r="Q18" s="106">
        <v>0</v>
      </c>
      <c r="R18" s="106">
        <v>10</v>
      </c>
      <c r="S18" s="106">
        <v>153</v>
      </c>
      <c r="T18" s="106">
        <v>2</v>
      </c>
      <c r="U18" s="106">
        <v>70</v>
      </c>
      <c r="V18" s="106">
        <v>0</v>
      </c>
      <c r="W18" s="106">
        <v>0</v>
      </c>
      <c r="X18" s="106">
        <v>1</v>
      </c>
      <c r="Y18" s="106">
        <v>25</v>
      </c>
      <c r="Z18" s="106">
        <v>1</v>
      </c>
      <c r="AA18" s="106">
        <v>26</v>
      </c>
      <c r="AB18" s="106">
        <v>0</v>
      </c>
      <c r="AC18" s="106">
        <v>0</v>
      </c>
      <c r="AD18" s="106">
        <v>1</v>
      </c>
      <c r="AE18" s="106">
        <v>25</v>
      </c>
      <c r="AF18" s="106">
        <v>5</v>
      </c>
      <c r="AG18" s="106">
        <v>155</v>
      </c>
      <c r="AH18" s="106">
        <v>0</v>
      </c>
      <c r="AI18" s="106">
        <v>0</v>
      </c>
      <c r="AJ18" s="106">
        <v>2</v>
      </c>
      <c r="AK18" s="106">
        <v>24</v>
      </c>
      <c r="AL18" s="106">
        <v>0</v>
      </c>
      <c r="AM18" s="106">
        <v>0</v>
      </c>
    </row>
    <row r="19" spans="1:39" s="94" customFormat="1" ht="74.25" customHeight="1" x14ac:dyDescent="0.5">
      <c r="A19" s="123">
        <v>10</v>
      </c>
      <c r="B19" s="127" t="s">
        <v>160</v>
      </c>
      <c r="C19" s="105">
        <v>17</v>
      </c>
      <c r="D19" s="105">
        <v>11</v>
      </c>
      <c r="E19" s="105">
        <v>97</v>
      </c>
      <c r="F19" s="105">
        <v>5</v>
      </c>
      <c r="G19" s="105">
        <v>0</v>
      </c>
      <c r="H19" s="105">
        <v>10</v>
      </c>
      <c r="I19" s="105">
        <v>141</v>
      </c>
      <c r="J19" s="105">
        <v>5</v>
      </c>
      <c r="K19" s="105">
        <v>0</v>
      </c>
      <c r="L19" s="105">
        <v>0</v>
      </c>
      <c r="M19" s="105">
        <v>0</v>
      </c>
      <c r="N19" s="106">
        <v>1</v>
      </c>
      <c r="O19" s="106">
        <v>67</v>
      </c>
      <c r="P19" s="106">
        <v>0</v>
      </c>
      <c r="Q19" s="106">
        <v>0</v>
      </c>
      <c r="R19" s="106">
        <v>9</v>
      </c>
      <c r="S19" s="106">
        <v>93</v>
      </c>
      <c r="T19" s="106">
        <v>1</v>
      </c>
      <c r="U19" s="106">
        <v>40</v>
      </c>
      <c r="V19" s="106">
        <v>0</v>
      </c>
      <c r="W19" s="106">
        <v>0</v>
      </c>
      <c r="X19" s="106">
        <v>1</v>
      </c>
      <c r="Y19" s="106">
        <v>4</v>
      </c>
      <c r="Z19" s="106"/>
      <c r="AA19" s="106"/>
      <c r="AB19" s="106">
        <v>0</v>
      </c>
      <c r="AC19" s="106">
        <v>0</v>
      </c>
      <c r="AD19" s="106">
        <v>2</v>
      </c>
      <c r="AE19" s="106">
        <v>45</v>
      </c>
      <c r="AF19" s="106">
        <v>7</v>
      </c>
      <c r="AG19" s="106">
        <v>215</v>
      </c>
      <c r="AH19" s="106">
        <v>0</v>
      </c>
      <c r="AI19" s="106">
        <v>220</v>
      </c>
      <c r="AJ19" s="106">
        <v>4</v>
      </c>
      <c r="AK19" s="106">
        <v>48</v>
      </c>
      <c r="AL19" s="106">
        <v>0</v>
      </c>
      <c r="AM19" s="106">
        <v>0</v>
      </c>
    </row>
    <row r="20" spans="1:39" s="94" customFormat="1" ht="74.25" customHeight="1" x14ac:dyDescent="0.5">
      <c r="A20" s="123">
        <v>11</v>
      </c>
      <c r="B20" s="125" t="s">
        <v>161</v>
      </c>
      <c r="C20" s="105">
        <v>26</v>
      </c>
      <c r="D20" s="105">
        <v>8</v>
      </c>
      <c r="E20" s="105">
        <v>11</v>
      </c>
      <c r="F20" s="105">
        <v>5</v>
      </c>
      <c r="G20" s="105">
        <v>0</v>
      </c>
      <c r="H20" s="105">
        <v>4</v>
      </c>
      <c r="I20" s="105">
        <v>500</v>
      </c>
      <c r="J20" s="105">
        <v>3</v>
      </c>
      <c r="K20" s="105">
        <v>0</v>
      </c>
      <c r="L20" s="105">
        <v>0</v>
      </c>
      <c r="M20" s="105">
        <v>0</v>
      </c>
      <c r="N20" s="106"/>
      <c r="O20" s="106"/>
      <c r="P20" s="106">
        <v>0</v>
      </c>
      <c r="Q20" s="106">
        <v>0</v>
      </c>
      <c r="R20" s="106">
        <v>7</v>
      </c>
      <c r="S20" s="106">
        <v>61</v>
      </c>
      <c r="T20" s="106">
        <v>1</v>
      </c>
      <c r="U20" s="106">
        <v>30</v>
      </c>
      <c r="V20" s="106">
        <v>0</v>
      </c>
      <c r="W20" s="106">
        <v>0</v>
      </c>
      <c r="X20" s="106">
        <v>1</v>
      </c>
      <c r="Y20" s="106">
        <v>5</v>
      </c>
      <c r="Z20" s="106"/>
      <c r="AA20" s="106"/>
      <c r="AB20" s="106">
        <v>0</v>
      </c>
      <c r="AC20" s="106">
        <v>0</v>
      </c>
      <c r="AD20" s="106">
        <v>0</v>
      </c>
      <c r="AE20" s="106">
        <v>0</v>
      </c>
      <c r="AF20" s="106">
        <v>11</v>
      </c>
      <c r="AG20" s="106">
        <v>978</v>
      </c>
      <c r="AH20" s="106">
        <v>0</v>
      </c>
      <c r="AI20" s="106">
        <v>0</v>
      </c>
      <c r="AJ20" s="106">
        <v>4</v>
      </c>
      <c r="AK20" s="106">
        <v>48</v>
      </c>
      <c r="AL20" s="106">
        <v>0</v>
      </c>
      <c r="AM20" s="106">
        <v>0</v>
      </c>
    </row>
    <row r="21" spans="1:39" s="94" customFormat="1" ht="74.25" customHeight="1" x14ac:dyDescent="0.5">
      <c r="A21" s="123">
        <v>12</v>
      </c>
      <c r="B21" s="125" t="s">
        <v>162</v>
      </c>
      <c r="C21" s="105">
        <v>72</v>
      </c>
      <c r="D21" s="105">
        <v>17</v>
      </c>
      <c r="E21" s="105">
        <v>130</v>
      </c>
      <c r="F21" s="105">
        <v>4</v>
      </c>
      <c r="G21" s="105">
        <v>17</v>
      </c>
      <c r="H21" s="105">
        <v>1</v>
      </c>
      <c r="I21" s="105">
        <v>500</v>
      </c>
      <c r="J21" s="105">
        <v>2</v>
      </c>
      <c r="K21" s="105">
        <v>0</v>
      </c>
      <c r="L21" s="105">
        <v>0</v>
      </c>
      <c r="M21" s="105">
        <v>0</v>
      </c>
      <c r="N21" s="106">
        <v>2</v>
      </c>
      <c r="O21" s="106">
        <v>171</v>
      </c>
      <c r="P21" s="106">
        <v>0</v>
      </c>
      <c r="Q21" s="106">
        <v>0</v>
      </c>
      <c r="R21" s="106">
        <v>12</v>
      </c>
      <c r="S21" s="106">
        <v>131</v>
      </c>
      <c r="T21" s="106">
        <v>1</v>
      </c>
      <c r="U21" s="106">
        <v>32</v>
      </c>
      <c r="V21" s="106">
        <v>0</v>
      </c>
      <c r="W21" s="106">
        <v>0</v>
      </c>
      <c r="X21" s="106">
        <v>2</v>
      </c>
      <c r="Y21" s="106">
        <v>28</v>
      </c>
      <c r="Z21" s="106">
        <v>1</v>
      </c>
      <c r="AA21" s="106">
        <v>36</v>
      </c>
      <c r="AB21" s="106">
        <v>0</v>
      </c>
      <c r="AC21" s="106">
        <v>17</v>
      </c>
      <c r="AD21" s="106">
        <v>1</v>
      </c>
      <c r="AE21" s="106">
        <v>35</v>
      </c>
      <c r="AF21" s="106">
        <v>5</v>
      </c>
      <c r="AG21" s="106">
        <v>156</v>
      </c>
      <c r="AH21" s="106">
        <v>0</v>
      </c>
      <c r="AI21" s="106">
        <v>160</v>
      </c>
      <c r="AJ21" s="106">
        <v>4</v>
      </c>
      <c r="AK21" s="106">
        <v>48</v>
      </c>
      <c r="AL21" s="106">
        <v>0</v>
      </c>
      <c r="AM21" s="106">
        <v>0</v>
      </c>
    </row>
    <row r="22" spans="1:39" s="94" customFormat="1" ht="74.25" customHeight="1" x14ac:dyDescent="0.5">
      <c r="A22" s="123">
        <v>13</v>
      </c>
      <c r="B22" s="126" t="s">
        <v>163</v>
      </c>
      <c r="C22" s="105">
        <v>12</v>
      </c>
      <c r="D22" s="105">
        <v>19</v>
      </c>
      <c r="E22" s="105">
        <v>66</v>
      </c>
      <c r="F22" s="105">
        <v>5</v>
      </c>
      <c r="G22" s="105">
        <v>6</v>
      </c>
      <c r="H22" s="105">
        <v>5</v>
      </c>
      <c r="I22" s="105">
        <v>1000</v>
      </c>
      <c r="J22" s="105">
        <v>10</v>
      </c>
      <c r="K22" s="105">
        <v>0</v>
      </c>
      <c r="L22" s="105">
        <v>0</v>
      </c>
      <c r="M22" s="105">
        <v>0</v>
      </c>
      <c r="N22" s="106"/>
      <c r="O22" s="106"/>
      <c r="P22" s="106">
        <v>0</v>
      </c>
      <c r="Q22" s="106">
        <v>0</v>
      </c>
      <c r="R22" s="106">
        <v>11</v>
      </c>
      <c r="S22" s="106">
        <v>139</v>
      </c>
      <c r="T22" s="106">
        <v>3</v>
      </c>
      <c r="U22" s="106">
        <v>114</v>
      </c>
      <c r="V22" s="106">
        <v>0</v>
      </c>
      <c r="W22" s="106">
        <v>0</v>
      </c>
      <c r="X22" s="106">
        <v>2</v>
      </c>
      <c r="Y22" s="106">
        <v>17</v>
      </c>
      <c r="Z22" s="106"/>
      <c r="AA22" s="106"/>
      <c r="AB22" s="106">
        <v>0</v>
      </c>
      <c r="AC22" s="106">
        <v>0</v>
      </c>
      <c r="AD22" s="106">
        <v>0</v>
      </c>
      <c r="AE22" s="106">
        <v>0</v>
      </c>
      <c r="AF22" s="106">
        <v>12</v>
      </c>
      <c r="AG22" s="106">
        <v>860</v>
      </c>
      <c r="AH22" s="106">
        <v>0</v>
      </c>
      <c r="AI22" s="106">
        <v>0</v>
      </c>
      <c r="AJ22" s="106">
        <v>8</v>
      </c>
      <c r="AK22" s="106">
        <v>96</v>
      </c>
      <c r="AL22" s="106">
        <v>0</v>
      </c>
      <c r="AM22" s="106">
        <v>0</v>
      </c>
    </row>
    <row r="23" spans="1:39" s="94" customFormat="1" ht="74.25" customHeight="1" x14ac:dyDescent="0.5">
      <c r="A23" s="123">
        <v>14</v>
      </c>
      <c r="B23" s="126" t="s">
        <v>164</v>
      </c>
      <c r="C23" s="105">
        <v>50</v>
      </c>
      <c r="D23" s="105">
        <v>19</v>
      </c>
      <c r="E23" s="105">
        <v>110</v>
      </c>
      <c r="F23" s="105">
        <v>5</v>
      </c>
      <c r="G23" s="105">
        <v>30</v>
      </c>
      <c r="H23" s="105">
        <v>4</v>
      </c>
      <c r="I23" s="105">
        <v>650</v>
      </c>
      <c r="J23" s="105">
        <v>5</v>
      </c>
      <c r="K23" s="105">
        <v>0</v>
      </c>
      <c r="L23" s="105">
        <v>0</v>
      </c>
      <c r="M23" s="105">
        <v>0</v>
      </c>
      <c r="N23" s="106"/>
      <c r="O23" s="106"/>
      <c r="P23" s="106">
        <v>0</v>
      </c>
      <c r="Q23" s="106">
        <v>0</v>
      </c>
      <c r="R23" s="106">
        <v>14</v>
      </c>
      <c r="S23" s="106">
        <v>190</v>
      </c>
      <c r="T23" s="106">
        <v>2</v>
      </c>
      <c r="U23" s="106">
        <v>100</v>
      </c>
      <c r="V23" s="106">
        <v>0</v>
      </c>
      <c r="W23" s="106">
        <v>0</v>
      </c>
      <c r="X23" s="106">
        <v>1</v>
      </c>
      <c r="Y23" s="106">
        <v>14</v>
      </c>
      <c r="Z23" s="106"/>
      <c r="AA23" s="106"/>
      <c r="AB23" s="106">
        <v>0</v>
      </c>
      <c r="AC23" s="106">
        <v>0</v>
      </c>
      <c r="AD23" s="106">
        <v>1</v>
      </c>
      <c r="AE23" s="106">
        <v>22</v>
      </c>
      <c r="AF23" s="106">
        <v>7</v>
      </c>
      <c r="AG23" s="106">
        <v>712</v>
      </c>
      <c r="AH23" s="106">
        <v>0</v>
      </c>
      <c r="AI23" s="106">
        <v>493</v>
      </c>
      <c r="AJ23" s="106">
        <v>9</v>
      </c>
      <c r="AK23" s="106">
        <v>108</v>
      </c>
      <c r="AL23" s="106">
        <v>0</v>
      </c>
      <c r="AM23" s="106">
        <v>0</v>
      </c>
    </row>
    <row r="24" spans="1:39" s="94" customFormat="1" ht="74.25" customHeight="1" x14ac:dyDescent="0.5">
      <c r="A24" s="123">
        <v>15</v>
      </c>
      <c r="B24" s="126" t="s">
        <v>165</v>
      </c>
      <c r="C24" s="105">
        <v>10</v>
      </c>
      <c r="D24" s="105">
        <v>11</v>
      </c>
      <c r="E24" s="105">
        <v>10</v>
      </c>
      <c r="F24" s="105">
        <v>3</v>
      </c>
      <c r="G24" s="105">
        <v>5</v>
      </c>
      <c r="H24" s="105">
        <v>1</v>
      </c>
      <c r="I24" s="105">
        <v>1010</v>
      </c>
      <c r="J24" s="105">
        <v>10</v>
      </c>
      <c r="K24" s="105">
        <v>0</v>
      </c>
      <c r="L24" s="105">
        <v>0</v>
      </c>
      <c r="M24" s="105">
        <v>8</v>
      </c>
      <c r="N24" s="106">
        <v>1</v>
      </c>
      <c r="O24" s="106">
        <v>150</v>
      </c>
      <c r="P24" s="106">
        <v>0</v>
      </c>
      <c r="Q24" s="106">
        <v>0</v>
      </c>
      <c r="R24" s="106">
        <v>10</v>
      </c>
      <c r="S24" s="106">
        <v>93</v>
      </c>
      <c r="T24" s="106">
        <v>1</v>
      </c>
      <c r="U24" s="106">
        <v>64</v>
      </c>
      <c r="V24" s="106">
        <v>0</v>
      </c>
      <c r="W24" s="106">
        <v>0</v>
      </c>
      <c r="X24" s="106">
        <v>2</v>
      </c>
      <c r="Y24" s="106">
        <v>59</v>
      </c>
      <c r="Z24" s="106"/>
      <c r="AA24" s="106"/>
      <c r="AB24" s="106">
        <v>0</v>
      </c>
      <c r="AC24" s="106">
        <v>0</v>
      </c>
      <c r="AD24" s="106">
        <v>1</v>
      </c>
      <c r="AE24" s="106">
        <v>23</v>
      </c>
      <c r="AF24" s="106">
        <v>10</v>
      </c>
      <c r="AG24" s="106">
        <v>146</v>
      </c>
      <c r="AH24" s="106">
        <v>0</v>
      </c>
      <c r="AI24" s="106">
        <v>0</v>
      </c>
      <c r="AJ24" s="106">
        <v>6</v>
      </c>
      <c r="AK24" s="106">
        <v>72</v>
      </c>
      <c r="AL24" s="106">
        <v>0</v>
      </c>
      <c r="AM24" s="106">
        <v>8</v>
      </c>
    </row>
    <row r="25" spans="1:39" s="94" customFormat="1" ht="74.25" customHeight="1" x14ac:dyDescent="0.5">
      <c r="A25" s="123">
        <v>16</v>
      </c>
      <c r="B25" s="126" t="s">
        <v>166</v>
      </c>
      <c r="C25" s="105">
        <v>15</v>
      </c>
      <c r="D25" s="105">
        <v>18</v>
      </c>
      <c r="E25" s="105">
        <v>0</v>
      </c>
      <c r="F25" s="105">
        <v>0</v>
      </c>
      <c r="G25" s="105">
        <v>70</v>
      </c>
      <c r="H25" s="105">
        <v>0</v>
      </c>
      <c r="I25" s="105">
        <v>500</v>
      </c>
      <c r="J25" s="105">
        <v>2</v>
      </c>
      <c r="K25" s="105">
        <v>0</v>
      </c>
      <c r="L25" s="105">
        <v>0</v>
      </c>
      <c r="M25" s="105">
        <v>0</v>
      </c>
      <c r="N25" s="106"/>
      <c r="O25" s="106"/>
      <c r="P25" s="106">
        <v>0</v>
      </c>
      <c r="Q25" s="106">
        <v>0</v>
      </c>
      <c r="R25" s="106">
        <v>14</v>
      </c>
      <c r="S25" s="106">
        <v>169</v>
      </c>
      <c r="T25" s="106">
        <v>2</v>
      </c>
      <c r="U25" s="106">
        <v>112</v>
      </c>
      <c r="V25" s="106">
        <v>0</v>
      </c>
      <c r="W25" s="106">
        <v>0</v>
      </c>
      <c r="X25" s="106">
        <v>2</v>
      </c>
      <c r="Y25" s="106">
        <v>13</v>
      </c>
      <c r="Z25" s="106"/>
      <c r="AA25" s="106"/>
      <c r="AB25" s="106">
        <v>0</v>
      </c>
      <c r="AC25" s="106">
        <v>0</v>
      </c>
      <c r="AD25" s="106">
        <v>0</v>
      </c>
      <c r="AE25" s="106">
        <v>0</v>
      </c>
      <c r="AF25" s="106">
        <v>6</v>
      </c>
      <c r="AG25" s="106">
        <v>526</v>
      </c>
      <c r="AH25" s="106">
        <v>0</v>
      </c>
      <c r="AI25" s="106">
        <v>0</v>
      </c>
      <c r="AJ25" s="106">
        <v>8</v>
      </c>
      <c r="AK25" s="106">
        <v>96</v>
      </c>
      <c r="AL25" s="106">
        <v>0</v>
      </c>
      <c r="AM25" s="106">
        <v>0</v>
      </c>
    </row>
    <row r="26" spans="1:39" s="94" customFormat="1" ht="74.25" customHeight="1" x14ac:dyDescent="0.5">
      <c r="A26" s="123">
        <v>17</v>
      </c>
      <c r="B26" s="126" t="s">
        <v>167</v>
      </c>
      <c r="C26" s="105">
        <v>14</v>
      </c>
      <c r="D26" s="105">
        <v>22</v>
      </c>
      <c r="E26" s="105">
        <v>150</v>
      </c>
      <c r="F26" s="105">
        <v>5</v>
      </c>
      <c r="G26" s="105">
        <v>16</v>
      </c>
      <c r="H26" s="105">
        <v>2</v>
      </c>
      <c r="I26" s="105">
        <v>560</v>
      </c>
      <c r="J26" s="105">
        <v>5</v>
      </c>
      <c r="K26" s="105">
        <v>0</v>
      </c>
      <c r="L26" s="105">
        <v>0</v>
      </c>
      <c r="M26" s="105">
        <v>0</v>
      </c>
      <c r="N26" s="106">
        <v>1</v>
      </c>
      <c r="O26" s="106">
        <v>80</v>
      </c>
      <c r="P26" s="106">
        <v>0</v>
      </c>
      <c r="Q26" s="106">
        <v>0</v>
      </c>
      <c r="R26" s="106">
        <v>16</v>
      </c>
      <c r="S26" s="106">
        <v>251</v>
      </c>
      <c r="T26" s="106">
        <v>2</v>
      </c>
      <c r="U26" s="106">
        <v>48</v>
      </c>
      <c r="V26" s="106">
        <v>0</v>
      </c>
      <c r="W26" s="106">
        <v>0</v>
      </c>
      <c r="X26" s="106">
        <v>2</v>
      </c>
      <c r="Y26" s="106">
        <v>26</v>
      </c>
      <c r="Z26" s="106">
        <v>1</v>
      </c>
      <c r="AA26" s="106">
        <v>34</v>
      </c>
      <c r="AB26" s="106">
        <v>0</v>
      </c>
      <c r="AC26" s="106">
        <v>0</v>
      </c>
      <c r="AD26" s="106">
        <v>2</v>
      </c>
      <c r="AE26" s="106">
        <v>48</v>
      </c>
      <c r="AF26" s="106">
        <v>7</v>
      </c>
      <c r="AG26" s="106">
        <v>455</v>
      </c>
      <c r="AH26" s="106">
        <v>0</v>
      </c>
      <c r="AI26" s="106">
        <v>0</v>
      </c>
      <c r="AJ26" s="106">
        <v>6</v>
      </c>
      <c r="AK26" s="106">
        <v>72</v>
      </c>
      <c r="AL26" s="106">
        <v>0</v>
      </c>
      <c r="AM26" s="106">
        <v>0</v>
      </c>
    </row>
    <row r="27" spans="1:39" s="94" customFormat="1" ht="74.25" customHeight="1" x14ac:dyDescent="0.5">
      <c r="A27" s="349" t="s">
        <v>113</v>
      </c>
      <c r="B27" s="349"/>
      <c r="C27" s="134">
        <f>SUM(C28:C43)</f>
        <v>40</v>
      </c>
      <c r="D27" s="134">
        <f>SUM(D28:D43)</f>
        <v>764</v>
      </c>
      <c r="E27" s="134">
        <f t="shared" ref="E27:AM27" si="5">SUM(E28:E43)</f>
        <v>237</v>
      </c>
      <c r="F27" s="134">
        <f t="shared" si="5"/>
        <v>458</v>
      </c>
      <c r="G27" s="134">
        <f t="shared" si="5"/>
        <v>100</v>
      </c>
      <c r="H27" s="134">
        <f t="shared" si="5"/>
        <v>469</v>
      </c>
      <c r="I27" s="134">
        <f>SUM(I28:I43)</f>
        <v>2460</v>
      </c>
      <c r="J27" s="134">
        <f>SUM(J28:J43)</f>
        <v>764</v>
      </c>
      <c r="K27" s="134">
        <f>SUM(K28:K43)</f>
        <v>0</v>
      </c>
      <c r="L27" s="134">
        <f>SUM(L28:L43)</f>
        <v>15872</v>
      </c>
      <c r="M27" s="134">
        <f t="shared" si="5"/>
        <v>0</v>
      </c>
      <c r="N27" s="134">
        <f t="shared" si="5"/>
        <v>41</v>
      </c>
      <c r="O27" s="134">
        <f t="shared" si="5"/>
        <v>2142</v>
      </c>
      <c r="P27" s="134">
        <f t="shared" si="5"/>
        <v>0</v>
      </c>
      <c r="Q27" s="134">
        <f t="shared" si="5"/>
        <v>5</v>
      </c>
      <c r="R27" s="134">
        <f t="shared" si="5"/>
        <v>694</v>
      </c>
      <c r="S27" s="134">
        <f t="shared" si="5"/>
        <v>2042</v>
      </c>
      <c r="T27" s="134">
        <f t="shared" si="5"/>
        <v>79</v>
      </c>
      <c r="U27" s="134">
        <f t="shared" si="5"/>
        <v>3491</v>
      </c>
      <c r="V27" s="134">
        <f t="shared" si="5"/>
        <v>0</v>
      </c>
      <c r="W27" s="134">
        <f t="shared" si="5"/>
        <v>80</v>
      </c>
      <c r="X27" s="134">
        <f t="shared" si="5"/>
        <v>328</v>
      </c>
      <c r="Y27" s="134">
        <f t="shared" si="5"/>
        <v>3592</v>
      </c>
      <c r="Z27" s="134">
        <f t="shared" si="5"/>
        <v>14</v>
      </c>
      <c r="AA27" s="134">
        <f t="shared" si="5"/>
        <v>212</v>
      </c>
      <c r="AB27" s="134">
        <f t="shared" si="5"/>
        <v>0</v>
      </c>
      <c r="AC27" s="134">
        <f t="shared" si="5"/>
        <v>100</v>
      </c>
      <c r="AD27" s="134">
        <f t="shared" si="5"/>
        <v>401</v>
      </c>
      <c r="AE27" s="134">
        <f t="shared" si="5"/>
        <v>4751</v>
      </c>
      <c r="AF27" s="134">
        <f t="shared" si="5"/>
        <v>50</v>
      </c>
      <c r="AG27" s="134">
        <f t="shared" si="5"/>
        <v>1876</v>
      </c>
      <c r="AH27" s="134">
        <f t="shared" si="5"/>
        <v>197</v>
      </c>
      <c r="AI27" s="134">
        <f t="shared" si="5"/>
        <v>2171</v>
      </c>
      <c r="AJ27" s="134">
        <f t="shared" si="5"/>
        <v>728</v>
      </c>
      <c r="AK27" s="134">
        <f t="shared" si="5"/>
        <v>7127</v>
      </c>
      <c r="AL27" s="134">
        <f t="shared" si="5"/>
        <v>0</v>
      </c>
      <c r="AM27" s="134">
        <f t="shared" si="5"/>
        <v>0</v>
      </c>
    </row>
    <row r="28" spans="1:39" s="94" customFormat="1" ht="74.25" customHeight="1" x14ac:dyDescent="0.5">
      <c r="A28" s="123">
        <v>1</v>
      </c>
      <c r="B28" s="124" t="s">
        <v>170</v>
      </c>
      <c r="C28" s="105">
        <v>5</v>
      </c>
      <c r="D28" s="105">
        <v>39</v>
      </c>
      <c r="E28" s="105">
        <v>7</v>
      </c>
      <c r="F28" s="105">
        <v>22</v>
      </c>
      <c r="G28" s="105">
        <v>30</v>
      </c>
      <c r="H28" s="105">
        <v>37.333333333333336</v>
      </c>
      <c r="I28" s="105">
        <v>500</v>
      </c>
      <c r="J28" s="105">
        <v>56</v>
      </c>
      <c r="K28" s="105">
        <v>0</v>
      </c>
      <c r="L28" s="147">
        <v>1240</v>
      </c>
      <c r="M28" s="105">
        <v>0</v>
      </c>
      <c r="N28" s="106">
        <v>2</v>
      </c>
      <c r="O28" s="106">
        <v>380</v>
      </c>
      <c r="P28" s="106">
        <v>0</v>
      </c>
      <c r="Q28" s="106">
        <v>5</v>
      </c>
      <c r="R28" s="106">
        <v>34</v>
      </c>
      <c r="S28" s="106">
        <v>102</v>
      </c>
      <c r="T28" s="106">
        <v>3</v>
      </c>
      <c r="U28" s="106">
        <v>152</v>
      </c>
      <c r="V28" s="106">
        <v>0</v>
      </c>
      <c r="W28" s="106">
        <v>7</v>
      </c>
      <c r="X28" s="106">
        <v>15</v>
      </c>
      <c r="Y28" s="106">
        <v>166</v>
      </c>
      <c r="Z28" s="106">
        <v>3</v>
      </c>
      <c r="AA28" s="106">
        <v>45</v>
      </c>
      <c r="AB28" s="106">
        <v>0</v>
      </c>
      <c r="AC28" s="106">
        <v>30</v>
      </c>
      <c r="AD28" s="106">
        <v>33</v>
      </c>
      <c r="AE28" s="106">
        <v>396</v>
      </c>
      <c r="AF28" s="106">
        <v>1</v>
      </c>
      <c r="AG28" s="106">
        <v>125</v>
      </c>
      <c r="AH28" s="106">
        <v>0</v>
      </c>
      <c r="AI28" s="106">
        <v>1010</v>
      </c>
      <c r="AJ28" s="106">
        <v>55</v>
      </c>
      <c r="AK28" s="106">
        <v>542</v>
      </c>
      <c r="AL28" s="106">
        <v>0</v>
      </c>
      <c r="AM28" s="106">
        <v>0</v>
      </c>
    </row>
    <row r="29" spans="1:39" s="94" customFormat="1" ht="74.25" customHeight="1" x14ac:dyDescent="0.5">
      <c r="A29" s="123">
        <v>2</v>
      </c>
      <c r="B29" s="125" t="s">
        <v>171</v>
      </c>
      <c r="C29" s="105">
        <v>15</v>
      </c>
      <c r="D29" s="105">
        <v>13</v>
      </c>
      <c r="E29" s="105">
        <v>10</v>
      </c>
      <c r="F29" s="105">
        <v>8</v>
      </c>
      <c r="G29" s="105">
        <v>25</v>
      </c>
      <c r="H29" s="105">
        <v>13.666666666666666</v>
      </c>
      <c r="I29" s="105">
        <v>320</v>
      </c>
      <c r="J29" s="105">
        <v>7</v>
      </c>
      <c r="K29" s="105">
        <v>0</v>
      </c>
      <c r="L29" s="145">
        <v>241</v>
      </c>
      <c r="M29" s="105">
        <v>0</v>
      </c>
      <c r="N29" s="106">
        <v>1</v>
      </c>
      <c r="O29" s="106">
        <v>24</v>
      </c>
      <c r="P29" s="106">
        <v>0</v>
      </c>
      <c r="Q29" s="106">
        <v>0</v>
      </c>
      <c r="R29" s="106">
        <v>10</v>
      </c>
      <c r="S29" s="106">
        <v>28</v>
      </c>
      <c r="T29" s="106">
        <v>1</v>
      </c>
      <c r="U29" s="106">
        <v>50</v>
      </c>
      <c r="V29" s="106">
        <v>0</v>
      </c>
      <c r="W29" s="106">
        <v>0</v>
      </c>
      <c r="X29" s="106">
        <v>5</v>
      </c>
      <c r="Y29" s="106">
        <v>54</v>
      </c>
      <c r="Z29" s="106">
        <v>0</v>
      </c>
      <c r="AA29" s="106">
        <v>0</v>
      </c>
      <c r="AB29" s="106">
        <v>0</v>
      </c>
      <c r="AC29" s="106">
        <v>25</v>
      </c>
      <c r="AD29" s="106">
        <v>11</v>
      </c>
      <c r="AE29" s="106">
        <v>130</v>
      </c>
      <c r="AF29" s="106">
        <v>1</v>
      </c>
      <c r="AG29" s="106">
        <v>22</v>
      </c>
      <c r="AH29" s="106">
        <v>12</v>
      </c>
      <c r="AI29" s="106">
        <v>138</v>
      </c>
      <c r="AJ29" s="106">
        <v>7</v>
      </c>
      <c r="AK29" s="106">
        <v>68</v>
      </c>
      <c r="AL29" s="106">
        <v>0</v>
      </c>
      <c r="AM29" s="106">
        <v>0</v>
      </c>
    </row>
    <row r="30" spans="1:39" s="94" customFormat="1" ht="74.25" customHeight="1" x14ac:dyDescent="0.5">
      <c r="A30" s="123">
        <v>3</v>
      </c>
      <c r="B30" s="126" t="s">
        <v>172</v>
      </c>
      <c r="C30" s="105">
        <v>0</v>
      </c>
      <c r="D30" s="105">
        <v>75</v>
      </c>
      <c r="E30" s="105">
        <v>0</v>
      </c>
      <c r="F30" s="105">
        <v>33</v>
      </c>
      <c r="G30" s="105">
        <v>21</v>
      </c>
      <c r="H30" s="105">
        <v>41.666666666666664</v>
      </c>
      <c r="I30" s="105">
        <v>140</v>
      </c>
      <c r="J30" s="105">
        <v>57</v>
      </c>
      <c r="K30" s="105">
        <v>0</v>
      </c>
      <c r="L30" s="145">
        <v>1086</v>
      </c>
      <c r="M30" s="105">
        <v>0</v>
      </c>
      <c r="N30" s="106">
        <v>1</v>
      </c>
      <c r="O30" s="106">
        <v>35</v>
      </c>
      <c r="P30" s="106">
        <v>0</v>
      </c>
      <c r="Q30" s="106">
        <v>0</v>
      </c>
      <c r="R30" s="106">
        <v>69</v>
      </c>
      <c r="S30" s="106">
        <v>205</v>
      </c>
      <c r="T30" s="106">
        <v>10</v>
      </c>
      <c r="U30" s="106">
        <v>543</v>
      </c>
      <c r="V30" s="106">
        <v>0</v>
      </c>
      <c r="W30" s="106">
        <v>0</v>
      </c>
      <c r="X30" s="106">
        <v>15</v>
      </c>
      <c r="Y30" s="106">
        <v>167</v>
      </c>
      <c r="Z30" s="106">
        <v>0</v>
      </c>
      <c r="AA30" s="106">
        <v>0</v>
      </c>
      <c r="AB30" s="106">
        <v>0</v>
      </c>
      <c r="AC30" s="106">
        <v>21</v>
      </c>
      <c r="AD30" s="106">
        <v>37</v>
      </c>
      <c r="AE30" s="106">
        <v>441</v>
      </c>
      <c r="AF30" s="106">
        <v>2</v>
      </c>
      <c r="AG30" s="106">
        <v>31</v>
      </c>
      <c r="AH30" s="106">
        <v>10</v>
      </c>
      <c r="AI30" s="106">
        <v>80</v>
      </c>
      <c r="AJ30" s="106">
        <v>56</v>
      </c>
      <c r="AK30" s="106">
        <v>554</v>
      </c>
      <c r="AL30" s="106">
        <v>0</v>
      </c>
      <c r="AM30" s="106">
        <v>0</v>
      </c>
    </row>
    <row r="31" spans="1:39" s="94" customFormat="1" ht="74.25" customHeight="1" x14ac:dyDescent="0.5">
      <c r="A31" s="123">
        <v>4</v>
      </c>
      <c r="B31" s="126" t="s">
        <v>173</v>
      </c>
      <c r="C31" s="105">
        <v>0</v>
      </c>
      <c r="D31" s="105">
        <v>65</v>
      </c>
      <c r="E31" s="105">
        <v>0</v>
      </c>
      <c r="F31" s="105">
        <v>55</v>
      </c>
      <c r="G31" s="105">
        <v>0</v>
      </c>
      <c r="H31" s="105">
        <v>32.333333333333336</v>
      </c>
      <c r="I31" s="105">
        <v>320</v>
      </c>
      <c r="J31" s="105">
        <v>67</v>
      </c>
      <c r="K31" s="105">
        <v>0</v>
      </c>
      <c r="L31" s="145">
        <v>1436</v>
      </c>
      <c r="M31" s="105">
        <v>0</v>
      </c>
      <c r="N31" s="106">
        <v>2</v>
      </c>
      <c r="O31" s="106">
        <v>120</v>
      </c>
      <c r="P31" s="106">
        <v>0</v>
      </c>
      <c r="Q31" s="106">
        <v>0</v>
      </c>
      <c r="R31" s="106">
        <v>60</v>
      </c>
      <c r="S31" s="106">
        <v>178</v>
      </c>
      <c r="T31" s="106">
        <v>6</v>
      </c>
      <c r="U31" s="106">
        <v>190</v>
      </c>
      <c r="V31" s="106">
        <v>0</v>
      </c>
      <c r="W31" s="106">
        <v>0</v>
      </c>
      <c r="X31" s="106">
        <v>40</v>
      </c>
      <c r="Y31" s="106">
        <v>439</v>
      </c>
      <c r="Z31" s="106">
        <v>0</v>
      </c>
      <c r="AA31" s="106">
        <v>0</v>
      </c>
      <c r="AB31" s="106">
        <v>0</v>
      </c>
      <c r="AC31" s="106">
        <v>0</v>
      </c>
      <c r="AD31" s="106">
        <v>28</v>
      </c>
      <c r="AE31" s="106">
        <v>332</v>
      </c>
      <c r="AF31" s="106">
        <v>2</v>
      </c>
      <c r="AG31" s="106">
        <v>125</v>
      </c>
      <c r="AH31" s="106">
        <v>27</v>
      </c>
      <c r="AI31" s="106">
        <v>92</v>
      </c>
      <c r="AJ31" s="106">
        <v>60</v>
      </c>
      <c r="AK31" s="106">
        <v>598</v>
      </c>
      <c r="AL31" s="106">
        <v>0</v>
      </c>
      <c r="AM31" s="106">
        <v>0</v>
      </c>
    </row>
    <row r="32" spans="1:39" s="94" customFormat="1" ht="86.25" customHeight="1" x14ac:dyDescent="0.5">
      <c r="A32" s="123">
        <v>5</v>
      </c>
      <c r="B32" s="126" t="s">
        <v>174</v>
      </c>
      <c r="C32" s="105">
        <v>0</v>
      </c>
      <c r="D32" s="105">
        <v>20</v>
      </c>
      <c r="E32" s="105">
        <v>0</v>
      </c>
      <c r="F32" s="105">
        <v>43</v>
      </c>
      <c r="G32" s="105">
        <v>0</v>
      </c>
      <c r="H32" s="105">
        <v>35.666666666666664</v>
      </c>
      <c r="I32" s="105">
        <v>160</v>
      </c>
      <c r="J32" s="105">
        <v>59</v>
      </c>
      <c r="K32" s="105">
        <v>0</v>
      </c>
      <c r="L32" s="145">
        <v>1212</v>
      </c>
      <c r="M32" s="105">
        <v>0</v>
      </c>
      <c r="N32" s="106">
        <v>1</v>
      </c>
      <c r="O32" s="106">
        <v>38</v>
      </c>
      <c r="P32" s="106">
        <v>0</v>
      </c>
      <c r="Q32" s="106">
        <v>0</v>
      </c>
      <c r="R32" s="106">
        <v>17</v>
      </c>
      <c r="S32" s="106">
        <v>49</v>
      </c>
      <c r="T32" s="106">
        <v>6</v>
      </c>
      <c r="U32" s="106">
        <v>180</v>
      </c>
      <c r="V32" s="106">
        <v>0</v>
      </c>
      <c r="W32" s="106">
        <v>0</v>
      </c>
      <c r="X32" s="106">
        <v>35</v>
      </c>
      <c r="Y32" s="106">
        <v>382</v>
      </c>
      <c r="Z32" s="106">
        <v>0</v>
      </c>
      <c r="AA32" s="106">
        <v>0</v>
      </c>
      <c r="AB32" s="106">
        <v>0</v>
      </c>
      <c r="AC32" s="106">
        <v>0</v>
      </c>
      <c r="AD32" s="106">
        <v>31</v>
      </c>
      <c r="AE32" s="106">
        <v>369</v>
      </c>
      <c r="AF32" s="106">
        <v>4</v>
      </c>
      <c r="AG32" s="106">
        <v>80</v>
      </c>
      <c r="AH32" s="106">
        <v>36</v>
      </c>
      <c r="AI32" s="106">
        <v>80</v>
      </c>
      <c r="AJ32" s="106">
        <v>45</v>
      </c>
      <c r="AK32" s="106">
        <v>447</v>
      </c>
      <c r="AL32" s="106">
        <v>0</v>
      </c>
      <c r="AM32" s="106">
        <v>0</v>
      </c>
    </row>
    <row r="33" spans="1:39" s="94" customFormat="1" ht="86.25" customHeight="1" x14ac:dyDescent="0.5">
      <c r="A33" s="123">
        <v>6</v>
      </c>
      <c r="B33" s="125" t="s">
        <v>175</v>
      </c>
      <c r="C33" s="105">
        <v>0</v>
      </c>
      <c r="D33" s="105">
        <v>78</v>
      </c>
      <c r="E33" s="105">
        <v>70</v>
      </c>
      <c r="F33" s="105">
        <v>7</v>
      </c>
      <c r="G33" s="105">
        <v>24</v>
      </c>
      <c r="H33" s="105">
        <v>32.666666666666664</v>
      </c>
      <c r="I33" s="105">
        <v>80</v>
      </c>
      <c r="J33" s="105">
        <v>35</v>
      </c>
      <c r="K33" s="105">
        <v>0</v>
      </c>
      <c r="L33" s="145">
        <v>655</v>
      </c>
      <c r="M33" s="105">
        <v>0</v>
      </c>
      <c r="N33" s="106">
        <v>1</v>
      </c>
      <c r="O33" s="106">
        <v>131</v>
      </c>
      <c r="P33" s="106">
        <v>0</v>
      </c>
      <c r="Q33" s="106">
        <v>0</v>
      </c>
      <c r="R33" s="106">
        <v>71</v>
      </c>
      <c r="S33" s="106">
        <v>211</v>
      </c>
      <c r="T33" s="106">
        <v>1</v>
      </c>
      <c r="U33" s="106">
        <v>54</v>
      </c>
      <c r="V33" s="106">
        <v>0</v>
      </c>
      <c r="W33" s="106">
        <v>0</v>
      </c>
      <c r="X33" s="106">
        <v>4</v>
      </c>
      <c r="Y33" s="106">
        <v>42</v>
      </c>
      <c r="Z33" s="106">
        <v>0</v>
      </c>
      <c r="AA33" s="106">
        <v>0</v>
      </c>
      <c r="AB33" s="106">
        <v>0</v>
      </c>
      <c r="AC33" s="106">
        <v>24</v>
      </c>
      <c r="AD33" s="106">
        <v>29</v>
      </c>
      <c r="AE33" s="106">
        <v>345</v>
      </c>
      <c r="AF33" s="106">
        <v>1</v>
      </c>
      <c r="AG33" s="106">
        <v>54</v>
      </c>
      <c r="AH33" s="106">
        <v>7</v>
      </c>
      <c r="AI33" s="106">
        <v>61</v>
      </c>
      <c r="AJ33" s="106">
        <v>33</v>
      </c>
      <c r="AK33" s="106">
        <v>328</v>
      </c>
      <c r="AL33" s="106">
        <v>0</v>
      </c>
      <c r="AM33" s="106">
        <v>0</v>
      </c>
    </row>
    <row r="34" spans="1:39" s="94" customFormat="1" ht="86.25" customHeight="1" x14ac:dyDescent="0.5">
      <c r="A34" s="123">
        <v>7</v>
      </c>
      <c r="B34" s="126" t="s">
        <v>176</v>
      </c>
      <c r="C34" s="105">
        <v>20</v>
      </c>
      <c r="D34" s="105">
        <v>35</v>
      </c>
      <c r="E34" s="105">
        <v>150</v>
      </c>
      <c r="F34" s="105">
        <v>7</v>
      </c>
      <c r="G34" s="105">
        <v>0</v>
      </c>
      <c r="H34" s="105">
        <v>22</v>
      </c>
      <c r="I34" s="105">
        <v>90</v>
      </c>
      <c r="J34" s="105">
        <v>29</v>
      </c>
      <c r="K34" s="105">
        <v>0</v>
      </c>
      <c r="L34" s="145">
        <v>587</v>
      </c>
      <c r="M34" s="105">
        <v>0</v>
      </c>
      <c r="N34" s="106">
        <v>1</v>
      </c>
      <c r="O34" s="106">
        <v>57</v>
      </c>
      <c r="P34" s="106">
        <v>0</v>
      </c>
      <c r="Q34" s="106">
        <v>0</v>
      </c>
      <c r="R34" s="106">
        <v>31</v>
      </c>
      <c r="S34" s="106">
        <v>91</v>
      </c>
      <c r="T34" s="106">
        <v>9</v>
      </c>
      <c r="U34" s="106">
        <v>429</v>
      </c>
      <c r="V34" s="106">
        <v>0</v>
      </c>
      <c r="W34" s="106">
        <v>0</v>
      </c>
      <c r="X34" s="106">
        <v>5</v>
      </c>
      <c r="Y34" s="106">
        <v>53</v>
      </c>
      <c r="Z34" s="106">
        <v>0</v>
      </c>
      <c r="AA34" s="106">
        <v>0</v>
      </c>
      <c r="AB34" s="106">
        <v>0</v>
      </c>
      <c r="AC34" s="106">
        <v>0</v>
      </c>
      <c r="AD34" s="106">
        <v>18</v>
      </c>
      <c r="AE34" s="106">
        <v>215</v>
      </c>
      <c r="AF34" s="106">
        <v>2</v>
      </c>
      <c r="AG34" s="106">
        <v>54</v>
      </c>
      <c r="AH34" s="106">
        <v>10</v>
      </c>
      <c r="AI34" s="106">
        <v>51</v>
      </c>
      <c r="AJ34" s="106">
        <v>29</v>
      </c>
      <c r="AK34" s="106">
        <v>287</v>
      </c>
      <c r="AL34" s="106">
        <v>0</v>
      </c>
      <c r="AM34" s="106">
        <v>0</v>
      </c>
    </row>
    <row r="35" spans="1:39" s="94" customFormat="1" ht="86.25" customHeight="1" x14ac:dyDescent="0.5">
      <c r="A35" s="123">
        <v>8</v>
      </c>
      <c r="B35" s="127" t="s">
        <v>177</v>
      </c>
      <c r="C35" s="105">
        <v>0</v>
      </c>
      <c r="D35" s="105">
        <v>40</v>
      </c>
      <c r="E35" s="105">
        <v>0</v>
      </c>
      <c r="F35" s="105">
        <v>52</v>
      </c>
      <c r="G35" s="105">
        <v>0</v>
      </c>
      <c r="H35" s="105">
        <v>32</v>
      </c>
      <c r="I35" s="105">
        <v>80</v>
      </c>
      <c r="J35" s="105">
        <v>55</v>
      </c>
      <c r="K35" s="105">
        <v>0</v>
      </c>
      <c r="L35" s="145">
        <v>1255</v>
      </c>
      <c r="M35" s="105">
        <v>0</v>
      </c>
      <c r="N35" s="106">
        <v>3</v>
      </c>
      <c r="O35" s="106">
        <v>62</v>
      </c>
      <c r="P35" s="106">
        <v>0</v>
      </c>
      <c r="Q35" s="106">
        <v>0</v>
      </c>
      <c r="R35" s="106">
        <v>37</v>
      </c>
      <c r="S35" s="106">
        <v>108</v>
      </c>
      <c r="T35" s="106">
        <v>11</v>
      </c>
      <c r="U35" s="106">
        <v>384</v>
      </c>
      <c r="V35" s="106">
        <v>0</v>
      </c>
      <c r="W35" s="106">
        <v>0</v>
      </c>
      <c r="X35" s="106">
        <v>38</v>
      </c>
      <c r="Y35" s="106">
        <v>419</v>
      </c>
      <c r="Z35" s="106">
        <v>8</v>
      </c>
      <c r="AA35" s="106">
        <v>103</v>
      </c>
      <c r="AB35" s="106">
        <v>0</v>
      </c>
      <c r="AC35" s="106">
        <v>0</v>
      </c>
      <c r="AD35" s="106">
        <v>27</v>
      </c>
      <c r="AE35" s="106">
        <v>321</v>
      </c>
      <c r="AF35" s="106">
        <v>1</v>
      </c>
      <c r="AG35" s="106">
        <v>15</v>
      </c>
      <c r="AH35" s="106">
        <v>11</v>
      </c>
      <c r="AI35" s="106">
        <v>50</v>
      </c>
      <c r="AJ35" s="106">
        <v>55</v>
      </c>
      <c r="AK35" s="106">
        <v>548</v>
      </c>
      <c r="AL35" s="106">
        <v>0</v>
      </c>
      <c r="AM35" s="106">
        <v>0</v>
      </c>
    </row>
    <row r="36" spans="1:39" s="94" customFormat="1" ht="86.25" customHeight="1" x14ac:dyDescent="0.5">
      <c r="A36" s="123">
        <v>9</v>
      </c>
      <c r="B36" s="125" t="s">
        <v>178</v>
      </c>
      <c r="C36" s="105">
        <v>0</v>
      </c>
      <c r="D36" s="105">
        <v>37</v>
      </c>
      <c r="E36" s="105">
        <v>0</v>
      </c>
      <c r="F36" s="105">
        <v>37</v>
      </c>
      <c r="G36" s="105">
        <v>0</v>
      </c>
      <c r="H36" s="105">
        <v>31.666666666666668</v>
      </c>
      <c r="I36" s="105">
        <v>100</v>
      </c>
      <c r="J36" s="105">
        <v>53</v>
      </c>
      <c r="K36" s="105">
        <v>0</v>
      </c>
      <c r="L36" s="145">
        <v>1049</v>
      </c>
      <c r="M36" s="105">
        <v>0</v>
      </c>
      <c r="N36" s="106">
        <v>1</v>
      </c>
      <c r="O36" s="106">
        <v>25</v>
      </c>
      <c r="P36" s="106">
        <v>0</v>
      </c>
      <c r="Q36" s="106">
        <v>0</v>
      </c>
      <c r="R36" s="106">
        <v>34</v>
      </c>
      <c r="S36" s="106">
        <v>99</v>
      </c>
      <c r="T36" s="106">
        <v>7</v>
      </c>
      <c r="U36" s="106">
        <v>280</v>
      </c>
      <c r="V36" s="106">
        <v>0</v>
      </c>
      <c r="W36" s="106">
        <v>0</v>
      </c>
      <c r="X36" s="106">
        <v>26</v>
      </c>
      <c r="Y36" s="106">
        <v>285</v>
      </c>
      <c r="Z36" s="106">
        <v>3</v>
      </c>
      <c r="AA36" s="106">
        <v>64</v>
      </c>
      <c r="AB36" s="106">
        <v>0</v>
      </c>
      <c r="AC36" s="106">
        <v>0</v>
      </c>
      <c r="AD36" s="106">
        <v>28</v>
      </c>
      <c r="AE36" s="106">
        <v>332</v>
      </c>
      <c r="AF36" s="106">
        <v>6</v>
      </c>
      <c r="AG36" s="106">
        <v>410</v>
      </c>
      <c r="AH36" s="106">
        <v>12</v>
      </c>
      <c r="AI36" s="106">
        <v>62</v>
      </c>
      <c r="AJ36" s="106">
        <v>53</v>
      </c>
      <c r="AK36" s="106">
        <v>524</v>
      </c>
      <c r="AL36" s="106">
        <v>0</v>
      </c>
      <c r="AM36" s="106">
        <v>0</v>
      </c>
    </row>
    <row r="37" spans="1:39" s="94" customFormat="1" ht="86.25" customHeight="1" x14ac:dyDescent="0.5">
      <c r="A37" s="123">
        <v>10</v>
      </c>
      <c r="B37" s="127" t="s">
        <v>179</v>
      </c>
      <c r="C37" s="105">
        <v>0</v>
      </c>
      <c r="D37" s="105">
        <v>62</v>
      </c>
      <c r="E37" s="105">
        <v>0</v>
      </c>
      <c r="F37" s="105">
        <v>45</v>
      </c>
      <c r="G37" s="105">
        <v>0</v>
      </c>
      <c r="H37" s="105">
        <v>25</v>
      </c>
      <c r="I37" s="105">
        <v>110</v>
      </c>
      <c r="J37" s="105">
        <v>45</v>
      </c>
      <c r="K37" s="105">
        <v>0</v>
      </c>
      <c r="L37" s="145">
        <v>1055</v>
      </c>
      <c r="M37" s="105">
        <v>0</v>
      </c>
      <c r="N37" s="106">
        <v>1</v>
      </c>
      <c r="O37" s="106">
        <v>65</v>
      </c>
      <c r="P37" s="106">
        <v>0</v>
      </c>
      <c r="Q37" s="106">
        <v>0</v>
      </c>
      <c r="R37" s="106">
        <v>57</v>
      </c>
      <c r="S37" s="106">
        <v>167</v>
      </c>
      <c r="T37" s="106">
        <v>1</v>
      </c>
      <c r="U37" s="106">
        <v>40</v>
      </c>
      <c r="V37" s="106">
        <v>0</v>
      </c>
      <c r="W37" s="106">
        <v>0</v>
      </c>
      <c r="X37" s="106">
        <v>38</v>
      </c>
      <c r="Y37" s="106">
        <v>419</v>
      </c>
      <c r="Z37" s="106">
        <v>0</v>
      </c>
      <c r="AA37" s="106">
        <v>0</v>
      </c>
      <c r="AB37" s="106">
        <v>0</v>
      </c>
      <c r="AC37" s="106">
        <v>0</v>
      </c>
      <c r="AD37" s="106">
        <v>21</v>
      </c>
      <c r="AE37" s="106">
        <v>249</v>
      </c>
      <c r="AF37" s="106">
        <v>2</v>
      </c>
      <c r="AG37" s="106">
        <v>60</v>
      </c>
      <c r="AH37" s="106">
        <v>21</v>
      </c>
      <c r="AI37" s="106">
        <v>70</v>
      </c>
      <c r="AJ37" s="106">
        <v>45</v>
      </c>
      <c r="AK37" s="106">
        <v>442</v>
      </c>
      <c r="AL37" s="106">
        <v>0</v>
      </c>
      <c r="AM37" s="106">
        <v>0</v>
      </c>
    </row>
    <row r="38" spans="1:39" s="94" customFormat="1" ht="86.25" customHeight="1" x14ac:dyDescent="0.5">
      <c r="A38" s="123">
        <v>11</v>
      </c>
      <c r="B38" s="125" t="s">
        <v>180</v>
      </c>
      <c r="C38" s="105">
        <v>0</v>
      </c>
      <c r="D38" s="105">
        <v>57</v>
      </c>
      <c r="E38" s="105">
        <v>0</v>
      </c>
      <c r="F38" s="105">
        <v>25</v>
      </c>
      <c r="G38" s="105">
        <v>0</v>
      </c>
      <c r="H38" s="105">
        <v>22.666666666666668</v>
      </c>
      <c r="I38" s="105">
        <v>90</v>
      </c>
      <c r="J38" s="105">
        <v>55</v>
      </c>
      <c r="K38" s="105">
        <v>0</v>
      </c>
      <c r="L38" s="145">
        <v>1015</v>
      </c>
      <c r="M38" s="105">
        <v>0</v>
      </c>
      <c r="N38" s="106">
        <v>2</v>
      </c>
      <c r="O38" s="106">
        <v>80</v>
      </c>
      <c r="P38" s="106">
        <v>0</v>
      </c>
      <c r="Q38" s="106">
        <v>0</v>
      </c>
      <c r="R38" s="106">
        <v>51</v>
      </c>
      <c r="S38" s="106">
        <v>149</v>
      </c>
      <c r="T38" s="106">
        <v>2</v>
      </c>
      <c r="U38" s="106">
        <v>120</v>
      </c>
      <c r="V38" s="106">
        <v>0</v>
      </c>
      <c r="W38" s="106">
        <v>0</v>
      </c>
      <c r="X38" s="106">
        <v>20</v>
      </c>
      <c r="Y38" s="106">
        <v>221</v>
      </c>
      <c r="Z38" s="106">
        <v>0</v>
      </c>
      <c r="AA38" s="106">
        <v>0</v>
      </c>
      <c r="AB38" s="106">
        <v>0</v>
      </c>
      <c r="AC38" s="106">
        <v>0</v>
      </c>
      <c r="AD38" s="106">
        <v>18</v>
      </c>
      <c r="AE38" s="106">
        <v>212</v>
      </c>
      <c r="AF38" s="106">
        <v>2</v>
      </c>
      <c r="AG38" s="106">
        <v>49</v>
      </c>
      <c r="AH38" s="106">
        <v>7</v>
      </c>
      <c r="AI38" s="106">
        <v>67</v>
      </c>
      <c r="AJ38" s="106">
        <v>50</v>
      </c>
      <c r="AK38" s="106">
        <v>487</v>
      </c>
      <c r="AL38" s="106">
        <v>0</v>
      </c>
      <c r="AM38" s="106">
        <v>0</v>
      </c>
    </row>
    <row r="39" spans="1:39" s="94" customFormat="1" ht="86.25" customHeight="1" x14ac:dyDescent="0.5">
      <c r="A39" s="123">
        <v>12</v>
      </c>
      <c r="B39" s="125" t="s">
        <v>181</v>
      </c>
      <c r="C39" s="105">
        <v>0</v>
      </c>
      <c r="D39" s="105">
        <v>48</v>
      </c>
      <c r="E39" s="105">
        <v>0</v>
      </c>
      <c r="F39" s="105">
        <v>33</v>
      </c>
      <c r="G39" s="105">
        <v>0</v>
      </c>
      <c r="H39" s="105">
        <v>27</v>
      </c>
      <c r="I39" s="105">
        <v>120</v>
      </c>
      <c r="J39" s="105">
        <v>50</v>
      </c>
      <c r="K39" s="105">
        <v>0</v>
      </c>
      <c r="L39" s="145">
        <v>1060</v>
      </c>
      <c r="M39" s="105">
        <v>0</v>
      </c>
      <c r="N39" s="106">
        <v>2</v>
      </c>
      <c r="O39" s="106">
        <v>220</v>
      </c>
      <c r="P39" s="106">
        <v>0</v>
      </c>
      <c r="Q39" s="106">
        <v>0</v>
      </c>
      <c r="R39" s="106">
        <v>41</v>
      </c>
      <c r="S39" s="106">
        <v>119</v>
      </c>
      <c r="T39" s="106">
        <v>1</v>
      </c>
      <c r="U39" s="106">
        <v>100</v>
      </c>
      <c r="V39" s="106">
        <v>0</v>
      </c>
      <c r="W39" s="106">
        <v>0</v>
      </c>
      <c r="X39" s="106">
        <v>26</v>
      </c>
      <c r="Y39" s="106">
        <v>282</v>
      </c>
      <c r="Z39" s="106">
        <v>0</v>
      </c>
      <c r="AA39" s="106">
        <v>0</v>
      </c>
      <c r="AB39" s="106">
        <v>0</v>
      </c>
      <c r="AC39" s="106">
        <v>0</v>
      </c>
      <c r="AD39" s="106">
        <v>22</v>
      </c>
      <c r="AE39" s="106">
        <v>259</v>
      </c>
      <c r="AF39" s="106">
        <v>2</v>
      </c>
      <c r="AG39" s="106">
        <v>128</v>
      </c>
      <c r="AH39" s="106">
        <v>17</v>
      </c>
      <c r="AI39" s="106">
        <v>70</v>
      </c>
      <c r="AJ39" s="106">
        <v>50</v>
      </c>
      <c r="AK39" s="106">
        <v>465</v>
      </c>
      <c r="AL39" s="106">
        <v>0</v>
      </c>
      <c r="AM39" s="106">
        <v>0</v>
      </c>
    </row>
    <row r="40" spans="1:39" s="94" customFormat="1" ht="86.25" customHeight="1" x14ac:dyDescent="0.5">
      <c r="A40" s="123">
        <v>13</v>
      </c>
      <c r="B40" s="126" t="s">
        <v>182</v>
      </c>
      <c r="C40" s="105">
        <v>0</v>
      </c>
      <c r="D40" s="105">
        <v>20</v>
      </c>
      <c r="E40" s="105">
        <v>0</v>
      </c>
      <c r="F40" s="105">
        <v>4</v>
      </c>
      <c r="G40" s="105">
        <v>0</v>
      </c>
      <c r="H40" s="105">
        <v>17.333333333333332</v>
      </c>
      <c r="I40" s="105">
        <v>70</v>
      </c>
      <c r="J40" s="105">
        <v>26</v>
      </c>
      <c r="K40" s="105">
        <v>0</v>
      </c>
      <c r="L40" s="145">
        <v>508</v>
      </c>
      <c r="M40" s="105">
        <v>0</v>
      </c>
      <c r="N40" s="106">
        <v>3</v>
      </c>
      <c r="O40" s="106">
        <v>106</v>
      </c>
      <c r="P40" s="106">
        <v>0</v>
      </c>
      <c r="Q40" s="106">
        <v>0</v>
      </c>
      <c r="R40" s="106">
        <v>18</v>
      </c>
      <c r="S40" s="106">
        <v>51</v>
      </c>
      <c r="T40" s="106">
        <v>2</v>
      </c>
      <c r="U40" s="106">
        <v>82</v>
      </c>
      <c r="V40" s="106">
        <v>0</v>
      </c>
      <c r="W40" s="106">
        <v>73</v>
      </c>
      <c r="X40" s="106">
        <v>2</v>
      </c>
      <c r="Y40" s="106">
        <v>23</v>
      </c>
      <c r="Z40" s="106">
        <v>0</v>
      </c>
      <c r="AA40" s="106">
        <v>0</v>
      </c>
      <c r="AB40" s="106">
        <v>0</v>
      </c>
      <c r="AC40" s="106">
        <v>0</v>
      </c>
      <c r="AD40" s="106">
        <v>14</v>
      </c>
      <c r="AE40" s="106">
        <v>165</v>
      </c>
      <c r="AF40" s="106">
        <v>5</v>
      </c>
      <c r="AG40" s="106">
        <v>215</v>
      </c>
      <c r="AH40" s="106">
        <v>0</v>
      </c>
      <c r="AI40" s="106">
        <v>162</v>
      </c>
      <c r="AJ40" s="106">
        <v>26</v>
      </c>
      <c r="AK40" s="106">
        <v>251</v>
      </c>
      <c r="AL40" s="106">
        <v>0</v>
      </c>
      <c r="AM40" s="106">
        <v>0</v>
      </c>
    </row>
    <row r="41" spans="1:39" s="94" customFormat="1" ht="86.25" customHeight="1" x14ac:dyDescent="0.5">
      <c r="A41" s="123">
        <v>14</v>
      </c>
      <c r="B41" s="126" t="s">
        <v>183</v>
      </c>
      <c r="C41" s="105">
        <v>0</v>
      </c>
      <c r="D41" s="105">
        <v>43</v>
      </c>
      <c r="E41" s="105">
        <v>0</v>
      </c>
      <c r="F41" s="105">
        <v>28</v>
      </c>
      <c r="G41" s="105">
        <v>0</v>
      </c>
      <c r="H41" s="105">
        <v>15</v>
      </c>
      <c r="I41" s="105">
        <v>110</v>
      </c>
      <c r="J41" s="105">
        <v>37</v>
      </c>
      <c r="K41" s="105">
        <v>0</v>
      </c>
      <c r="L41" s="145">
        <v>796</v>
      </c>
      <c r="M41" s="105">
        <v>0</v>
      </c>
      <c r="N41" s="106">
        <v>1</v>
      </c>
      <c r="O41" s="106">
        <v>24</v>
      </c>
      <c r="P41" s="106">
        <v>0</v>
      </c>
      <c r="Q41" s="106">
        <v>0</v>
      </c>
      <c r="R41" s="106">
        <v>39</v>
      </c>
      <c r="S41" s="106">
        <v>115</v>
      </c>
      <c r="T41" s="106">
        <v>5</v>
      </c>
      <c r="U41" s="106">
        <v>180</v>
      </c>
      <c r="V41" s="106">
        <v>0</v>
      </c>
      <c r="W41" s="106">
        <v>0</v>
      </c>
      <c r="X41" s="106">
        <v>18</v>
      </c>
      <c r="Y41" s="106">
        <v>193</v>
      </c>
      <c r="Z41" s="106">
        <v>0</v>
      </c>
      <c r="AA41" s="106">
        <v>0</v>
      </c>
      <c r="AB41" s="106">
        <v>0</v>
      </c>
      <c r="AC41" s="106">
        <v>0</v>
      </c>
      <c r="AD41" s="106">
        <v>11</v>
      </c>
      <c r="AE41" s="106">
        <v>129</v>
      </c>
      <c r="AF41" s="106">
        <v>1</v>
      </c>
      <c r="AG41" s="106">
        <v>30</v>
      </c>
      <c r="AH41" s="106">
        <v>10</v>
      </c>
      <c r="AI41" s="106">
        <v>70</v>
      </c>
      <c r="AJ41" s="106">
        <v>34</v>
      </c>
      <c r="AK41" s="106">
        <v>318</v>
      </c>
      <c r="AL41" s="106">
        <v>0</v>
      </c>
      <c r="AM41" s="106">
        <v>0</v>
      </c>
    </row>
    <row r="42" spans="1:39" s="94" customFormat="1" ht="86.25" customHeight="1" x14ac:dyDescent="0.5">
      <c r="A42" s="123">
        <v>15</v>
      </c>
      <c r="B42" s="126" t="s">
        <v>184</v>
      </c>
      <c r="C42" s="105">
        <v>0</v>
      </c>
      <c r="D42" s="105">
        <v>72</v>
      </c>
      <c r="E42" s="105">
        <v>0</v>
      </c>
      <c r="F42" s="105">
        <v>12</v>
      </c>
      <c r="G42" s="105">
        <v>0</v>
      </c>
      <c r="H42" s="105">
        <v>45</v>
      </c>
      <c r="I42" s="105">
        <v>100</v>
      </c>
      <c r="J42" s="105">
        <v>72</v>
      </c>
      <c r="K42" s="105">
        <v>0</v>
      </c>
      <c r="L42" s="145">
        <v>1386</v>
      </c>
      <c r="M42" s="105">
        <v>0</v>
      </c>
      <c r="N42" s="106">
        <v>18</v>
      </c>
      <c r="O42" s="106">
        <v>750</v>
      </c>
      <c r="P42" s="106">
        <v>0</v>
      </c>
      <c r="Q42" s="106">
        <v>0</v>
      </c>
      <c r="R42" s="106">
        <v>68</v>
      </c>
      <c r="S42" s="106">
        <v>201</v>
      </c>
      <c r="T42" s="106">
        <v>10</v>
      </c>
      <c r="U42" s="106">
        <v>320</v>
      </c>
      <c r="V42" s="106">
        <v>0</v>
      </c>
      <c r="W42" s="106">
        <v>0</v>
      </c>
      <c r="X42" s="106">
        <v>8</v>
      </c>
      <c r="Y42" s="106">
        <v>87</v>
      </c>
      <c r="Z42" s="106">
        <v>0</v>
      </c>
      <c r="AA42" s="106">
        <v>0</v>
      </c>
      <c r="AB42" s="106">
        <v>0</v>
      </c>
      <c r="AC42" s="106">
        <v>0</v>
      </c>
      <c r="AD42" s="106">
        <v>40</v>
      </c>
      <c r="AE42" s="106">
        <v>467</v>
      </c>
      <c r="AF42" s="106">
        <v>16</v>
      </c>
      <c r="AG42" s="106">
        <v>450</v>
      </c>
      <c r="AH42" s="106">
        <v>10</v>
      </c>
      <c r="AI42" s="106">
        <v>51</v>
      </c>
      <c r="AJ42" s="106">
        <v>70</v>
      </c>
      <c r="AK42" s="106">
        <v>671</v>
      </c>
      <c r="AL42" s="106">
        <v>0</v>
      </c>
      <c r="AM42" s="106">
        <v>0</v>
      </c>
    </row>
    <row r="43" spans="1:39" s="94" customFormat="1" ht="86.25" customHeight="1" x14ac:dyDescent="0.5">
      <c r="A43" s="123">
        <v>16</v>
      </c>
      <c r="B43" s="126" t="s">
        <v>185</v>
      </c>
      <c r="C43" s="105">
        <v>0</v>
      </c>
      <c r="D43" s="105">
        <v>60</v>
      </c>
      <c r="E43" s="105">
        <v>0</v>
      </c>
      <c r="F43" s="105">
        <v>47</v>
      </c>
      <c r="G43" s="105">
        <v>0</v>
      </c>
      <c r="H43" s="105">
        <v>38</v>
      </c>
      <c r="I43" s="105">
        <v>70</v>
      </c>
      <c r="J43" s="105">
        <v>61</v>
      </c>
      <c r="K43" s="105">
        <v>0</v>
      </c>
      <c r="L43" s="145">
        <v>1291</v>
      </c>
      <c r="M43" s="105">
        <v>0</v>
      </c>
      <c r="N43" s="106">
        <v>1</v>
      </c>
      <c r="O43" s="106">
        <v>25</v>
      </c>
      <c r="P43" s="106">
        <v>0</v>
      </c>
      <c r="Q43" s="106">
        <v>0</v>
      </c>
      <c r="R43" s="106">
        <v>57</v>
      </c>
      <c r="S43" s="106">
        <v>169</v>
      </c>
      <c r="T43" s="106">
        <v>4</v>
      </c>
      <c r="U43" s="106">
        <v>387</v>
      </c>
      <c r="V43" s="106">
        <v>0</v>
      </c>
      <c r="W43" s="106">
        <v>0</v>
      </c>
      <c r="X43" s="106">
        <v>33</v>
      </c>
      <c r="Y43" s="106">
        <v>360</v>
      </c>
      <c r="Z43" s="106">
        <v>0</v>
      </c>
      <c r="AA43" s="106">
        <v>0</v>
      </c>
      <c r="AB43" s="106">
        <v>0</v>
      </c>
      <c r="AC43" s="106">
        <v>0</v>
      </c>
      <c r="AD43" s="106">
        <v>33</v>
      </c>
      <c r="AE43" s="106">
        <v>389</v>
      </c>
      <c r="AF43" s="106">
        <v>2</v>
      </c>
      <c r="AG43" s="106">
        <v>28</v>
      </c>
      <c r="AH43" s="106">
        <v>7</v>
      </c>
      <c r="AI43" s="106">
        <v>57</v>
      </c>
      <c r="AJ43" s="106">
        <v>60</v>
      </c>
      <c r="AK43" s="106">
        <v>597</v>
      </c>
      <c r="AL43" s="106">
        <v>0</v>
      </c>
      <c r="AM43" s="106">
        <v>0</v>
      </c>
    </row>
    <row r="44" spans="1:39" s="94" customFormat="1" ht="86.25" customHeight="1" x14ac:dyDescent="0.5">
      <c r="A44" s="349" t="s">
        <v>114</v>
      </c>
      <c r="B44" s="349"/>
      <c r="C44" s="134">
        <f>SUM(C45:C57)</f>
        <v>301</v>
      </c>
      <c r="D44" s="134">
        <f t="shared" ref="D44:AM44" si="6">SUM(D45:D57)</f>
        <v>194</v>
      </c>
      <c r="E44" s="134">
        <f t="shared" si="6"/>
        <v>4131</v>
      </c>
      <c r="F44" s="134">
        <f t="shared" si="6"/>
        <v>1094</v>
      </c>
      <c r="G44" s="134">
        <f t="shared" si="6"/>
        <v>395</v>
      </c>
      <c r="H44" s="134">
        <f t="shared" si="6"/>
        <v>66</v>
      </c>
      <c r="I44" s="134">
        <f t="shared" si="6"/>
        <v>36216</v>
      </c>
      <c r="J44" s="134">
        <f t="shared" si="6"/>
        <v>58</v>
      </c>
      <c r="K44" s="134">
        <f>SUM(K45:K57)</f>
        <v>0</v>
      </c>
      <c r="L44" s="134">
        <f>SUM(L45:L57)</f>
        <v>440162</v>
      </c>
      <c r="M44" s="134">
        <f t="shared" si="6"/>
        <v>0</v>
      </c>
      <c r="N44" s="134">
        <f>SUM(N45:N57)</f>
        <v>57</v>
      </c>
      <c r="O44" s="134">
        <f t="shared" si="6"/>
        <v>4703</v>
      </c>
      <c r="P44" s="134">
        <f t="shared" si="6"/>
        <v>0</v>
      </c>
      <c r="Q44" s="134">
        <f t="shared" si="6"/>
        <v>83</v>
      </c>
      <c r="R44" s="134">
        <f t="shared" si="6"/>
        <v>2041</v>
      </c>
      <c r="S44" s="134">
        <f t="shared" si="6"/>
        <v>31967</v>
      </c>
      <c r="T44" s="134">
        <f t="shared" si="6"/>
        <v>31</v>
      </c>
      <c r="U44" s="134">
        <f t="shared" si="6"/>
        <v>1434</v>
      </c>
      <c r="V44" s="134">
        <f t="shared" si="6"/>
        <v>0</v>
      </c>
      <c r="W44" s="134">
        <f t="shared" si="6"/>
        <v>4136</v>
      </c>
      <c r="X44" s="134">
        <f t="shared" si="6"/>
        <v>2451</v>
      </c>
      <c r="Y44" s="134">
        <f t="shared" si="6"/>
        <v>46372</v>
      </c>
      <c r="Z44" s="134">
        <f t="shared" si="6"/>
        <v>23</v>
      </c>
      <c r="AA44" s="134">
        <f t="shared" si="6"/>
        <v>577</v>
      </c>
      <c r="AB44" s="134">
        <f t="shared" si="6"/>
        <v>0</v>
      </c>
      <c r="AC44" s="134">
        <f t="shared" si="6"/>
        <v>61</v>
      </c>
      <c r="AD44" s="134">
        <f t="shared" si="6"/>
        <v>984</v>
      </c>
      <c r="AE44" s="134">
        <f t="shared" si="6"/>
        <v>16098</v>
      </c>
      <c r="AF44" s="134">
        <f t="shared" si="6"/>
        <v>28</v>
      </c>
      <c r="AG44" s="134">
        <f t="shared" si="6"/>
        <v>1094</v>
      </c>
      <c r="AH44" s="134">
        <f t="shared" si="6"/>
        <v>0</v>
      </c>
      <c r="AI44" s="134">
        <f>SUM(AI45:AI57)</f>
        <v>10337</v>
      </c>
      <c r="AJ44" s="134">
        <f t="shared" si="6"/>
        <v>751</v>
      </c>
      <c r="AK44" s="134">
        <f t="shared" si="6"/>
        <v>15042</v>
      </c>
      <c r="AL44" s="134">
        <f t="shared" si="6"/>
        <v>0</v>
      </c>
      <c r="AM44" s="134">
        <f t="shared" si="6"/>
        <v>0</v>
      </c>
    </row>
    <row r="45" spans="1:39" s="94" customFormat="1" ht="86.25" customHeight="1" x14ac:dyDescent="0.5">
      <c r="A45" s="123">
        <v>1</v>
      </c>
      <c r="B45" s="124" t="s">
        <v>186</v>
      </c>
      <c r="C45" s="105">
        <v>30</v>
      </c>
      <c r="D45" s="105">
        <v>139</v>
      </c>
      <c r="E45" s="105">
        <v>549</v>
      </c>
      <c r="F45" s="105">
        <v>143</v>
      </c>
      <c r="G45" s="105">
        <v>94</v>
      </c>
      <c r="H45" s="105">
        <v>3</v>
      </c>
      <c r="I45" s="105">
        <v>897</v>
      </c>
      <c r="J45" s="105">
        <v>4</v>
      </c>
      <c r="K45" s="105">
        <v>0</v>
      </c>
      <c r="L45" s="105">
        <v>61510</v>
      </c>
      <c r="M45" s="105">
        <v>0</v>
      </c>
      <c r="N45" s="128">
        <v>11</v>
      </c>
      <c r="O45" s="128">
        <v>2000</v>
      </c>
      <c r="P45" s="106">
        <v>0</v>
      </c>
      <c r="Q45" s="106">
        <v>0</v>
      </c>
      <c r="R45" s="128">
        <v>280</v>
      </c>
      <c r="S45" s="128">
        <v>4257</v>
      </c>
      <c r="T45" s="128">
        <v>6</v>
      </c>
      <c r="U45" s="128">
        <v>450</v>
      </c>
      <c r="V45" s="106">
        <v>0</v>
      </c>
      <c r="W45" s="128">
        <v>554</v>
      </c>
      <c r="X45" s="128">
        <v>460</v>
      </c>
      <c r="Y45" s="128">
        <v>7028</v>
      </c>
      <c r="Z45" s="128">
        <v>5</v>
      </c>
      <c r="AA45" s="128">
        <v>127</v>
      </c>
      <c r="AB45" s="128">
        <v>0</v>
      </c>
      <c r="AC45" s="128">
        <v>61</v>
      </c>
      <c r="AD45" s="128">
        <v>130</v>
      </c>
      <c r="AE45" s="128">
        <v>2345</v>
      </c>
      <c r="AF45" s="128">
        <v>4</v>
      </c>
      <c r="AG45" s="128">
        <v>145</v>
      </c>
      <c r="AH45" s="106">
        <v>0</v>
      </c>
      <c r="AI45" s="128">
        <v>708</v>
      </c>
      <c r="AJ45" s="128">
        <v>92</v>
      </c>
      <c r="AK45" s="128">
        <v>1813</v>
      </c>
      <c r="AL45" s="106">
        <v>0</v>
      </c>
      <c r="AM45" s="106">
        <v>0</v>
      </c>
    </row>
    <row r="46" spans="1:39" s="94" customFormat="1" ht="86.25" customHeight="1" x14ac:dyDescent="0.5">
      <c r="A46" s="123">
        <v>2</v>
      </c>
      <c r="B46" s="125" t="s">
        <v>187</v>
      </c>
      <c r="C46" s="105">
        <v>18</v>
      </c>
      <c r="D46" s="105">
        <v>2</v>
      </c>
      <c r="E46" s="105">
        <v>248</v>
      </c>
      <c r="F46" s="105">
        <v>68</v>
      </c>
      <c r="G46" s="105">
        <v>17</v>
      </c>
      <c r="H46" s="105">
        <v>2</v>
      </c>
      <c r="I46" s="105">
        <v>716</v>
      </c>
      <c r="J46" s="105">
        <v>3</v>
      </c>
      <c r="K46" s="105">
        <v>0</v>
      </c>
      <c r="L46" s="105">
        <v>13929</v>
      </c>
      <c r="M46" s="105">
        <v>0</v>
      </c>
      <c r="N46" s="128">
        <v>4</v>
      </c>
      <c r="O46" s="128">
        <v>165</v>
      </c>
      <c r="P46" s="106">
        <v>0</v>
      </c>
      <c r="Q46" s="106">
        <v>15</v>
      </c>
      <c r="R46" s="128">
        <v>117</v>
      </c>
      <c r="S46" s="128">
        <v>1690</v>
      </c>
      <c r="T46" s="128">
        <v>1</v>
      </c>
      <c r="U46" s="128">
        <v>55</v>
      </c>
      <c r="V46" s="106">
        <v>0</v>
      </c>
      <c r="W46" s="128">
        <v>248</v>
      </c>
      <c r="X46" s="128">
        <v>74</v>
      </c>
      <c r="Y46" s="128">
        <v>2416</v>
      </c>
      <c r="Z46" s="128">
        <v>1</v>
      </c>
      <c r="AA46" s="128">
        <v>28</v>
      </c>
      <c r="AB46" s="106">
        <v>0</v>
      </c>
      <c r="AC46" s="106">
        <v>0</v>
      </c>
      <c r="AD46" s="128">
        <v>26</v>
      </c>
      <c r="AE46" s="128">
        <v>380</v>
      </c>
      <c r="AF46" s="128">
        <v>1</v>
      </c>
      <c r="AG46" s="128">
        <v>31</v>
      </c>
      <c r="AH46" s="106">
        <v>0</v>
      </c>
      <c r="AI46" s="128">
        <v>84</v>
      </c>
      <c r="AJ46" s="128">
        <v>11</v>
      </c>
      <c r="AK46" s="128">
        <v>210</v>
      </c>
      <c r="AL46" s="106">
        <v>0</v>
      </c>
      <c r="AM46" s="106">
        <v>0</v>
      </c>
    </row>
    <row r="47" spans="1:39" s="94" customFormat="1" ht="86.25" customHeight="1" x14ac:dyDescent="0.5">
      <c r="A47" s="123">
        <v>3</v>
      </c>
      <c r="B47" s="126" t="s">
        <v>188</v>
      </c>
      <c r="C47" s="105">
        <v>22</v>
      </c>
      <c r="D47" s="105">
        <v>3</v>
      </c>
      <c r="E47" s="105">
        <v>305</v>
      </c>
      <c r="F47" s="105">
        <v>80</v>
      </c>
      <c r="G47" s="105">
        <v>17</v>
      </c>
      <c r="H47" s="105">
        <v>3</v>
      </c>
      <c r="I47" s="105">
        <v>2500</v>
      </c>
      <c r="J47" s="105">
        <v>3</v>
      </c>
      <c r="K47" s="105">
        <v>0</v>
      </c>
      <c r="L47" s="105">
        <v>38817</v>
      </c>
      <c r="M47" s="105">
        <v>0</v>
      </c>
      <c r="N47" s="128">
        <v>3</v>
      </c>
      <c r="O47" s="128">
        <v>415</v>
      </c>
      <c r="P47" s="106">
        <v>0</v>
      </c>
      <c r="Q47" s="106">
        <v>0</v>
      </c>
      <c r="R47" s="128">
        <v>161</v>
      </c>
      <c r="S47" s="128">
        <v>2383</v>
      </c>
      <c r="T47" s="128">
        <v>3</v>
      </c>
      <c r="U47" s="128">
        <v>120</v>
      </c>
      <c r="V47" s="106">
        <v>0</v>
      </c>
      <c r="W47" s="128">
        <v>305</v>
      </c>
      <c r="X47" s="128">
        <v>146</v>
      </c>
      <c r="Y47" s="128">
        <v>2822</v>
      </c>
      <c r="Z47" s="128">
        <v>3</v>
      </c>
      <c r="AA47" s="128">
        <v>100</v>
      </c>
      <c r="AB47" s="106">
        <v>0</v>
      </c>
      <c r="AC47" s="106">
        <v>0</v>
      </c>
      <c r="AD47" s="128">
        <v>83</v>
      </c>
      <c r="AE47" s="128">
        <v>1175</v>
      </c>
      <c r="AF47" s="128">
        <v>3</v>
      </c>
      <c r="AG47" s="128">
        <v>120</v>
      </c>
      <c r="AH47" s="106">
        <v>0</v>
      </c>
      <c r="AI47" s="128">
        <v>568</v>
      </c>
      <c r="AJ47" s="128">
        <v>85</v>
      </c>
      <c r="AK47" s="128">
        <v>1705</v>
      </c>
      <c r="AL47" s="106">
        <v>0</v>
      </c>
      <c r="AM47" s="106">
        <v>0</v>
      </c>
    </row>
    <row r="48" spans="1:39" s="94" customFormat="1" ht="86.25" customHeight="1" x14ac:dyDescent="0.5">
      <c r="A48" s="123">
        <v>4</v>
      </c>
      <c r="B48" s="126" t="s">
        <v>189</v>
      </c>
      <c r="C48" s="105">
        <v>23</v>
      </c>
      <c r="D48" s="105">
        <v>8</v>
      </c>
      <c r="E48" s="105">
        <v>312</v>
      </c>
      <c r="F48" s="105">
        <v>84</v>
      </c>
      <c r="G48" s="105">
        <v>22</v>
      </c>
      <c r="H48" s="105">
        <v>10</v>
      </c>
      <c r="I48" s="105">
        <v>2000</v>
      </c>
      <c r="J48" s="105">
        <v>4</v>
      </c>
      <c r="K48" s="105">
        <v>0</v>
      </c>
      <c r="L48" s="105">
        <v>32700</v>
      </c>
      <c r="M48" s="105">
        <v>0</v>
      </c>
      <c r="N48" s="128">
        <v>4</v>
      </c>
      <c r="O48" s="128">
        <v>89</v>
      </c>
      <c r="P48" s="106">
        <v>0</v>
      </c>
      <c r="Q48" s="106">
        <v>0</v>
      </c>
      <c r="R48" s="128">
        <v>214</v>
      </c>
      <c r="S48" s="128">
        <v>3809</v>
      </c>
      <c r="T48" s="128">
        <v>4</v>
      </c>
      <c r="U48" s="128">
        <v>96</v>
      </c>
      <c r="V48" s="106">
        <v>0</v>
      </c>
      <c r="W48" s="128">
        <v>312</v>
      </c>
      <c r="X48" s="128">
        <v>182</v>
      </c>
      <c r="Y48" s="128">
        <v>3589</v>
      </c>
      <c r="Z48" s="128">
        <v>1</v>
      </c>
      <c r="AA48" s="128">
        <v>15</v>
      </c>
      <c r="AB48" s="106">
        <v>0</v>
      </c>
      <c r="AC48" s="106">
        <v>0</v>
      </c>
      <c r="AD48" s="128">
        <v>56</v>
      </c>
      <c r="AE48" s="128">
        <v>878</v>
      </c>
      <c r="AF48" s="128">
        <v>3</v>
      </c>
      <c r="AG48" s="128">
        <v>56</v>
      </c>
      <c r="AH48" s="106">
        <v>0</v>
      </c>
      <c r="AI48" s="128">
        <v>1504</v>
      </c>
      <c r="AJ48" s="128">
        <v>42</v>
      </c>
      <c r="AK48" s="128">
        <v>942</v>
      </c>
      <c r="AL48" s="106">
        <v>0</v>
      </c>
      <c r="AM48" s="106">
        <v>0</v>
      </c>
    </row>
    <row r="49" spans="1:39" s="94" customFormat="1" ht="86.25" customHeight="1" x14ac:dyDescent="0.5">
      <c r="A49" s="123">
        <v>5</v>
      </c>
      <c r="B49" s="126" t="s">
        <v>190</v>
      </c>
      <c r="C49" s="105">
        <v>19</v>
      </c>
      <c r="D49" s="105">
        <v>7</v>
      </c>
      <c r="E49" s="105">
        <v>348</v>
      </c>
      <c r="F49" s="105">
        <v>95</v>
      </c>
      <c r="G49" s="105">
        <v>21</v>
      </c>
      <c r="H49" s="105">
        <v>7</v>
      </c>
      <c r="I49" s="105">
        <v>1000</v>
      </c>
      <c r="J49" s="105">
        <v>5</v>
      </c>
      <c r="K49" s="105">
        <v>0</v>
      </c>
      <c r="L49" s="105">
        <v>38570</v>
      </c>
      <c r="M49" s="105">
        <v>0</v>
      </c>
      <c r="N49" s="128">
        <v>4</v>
      </c>
      <c r="O49" s="128">
        <v>178</v>
      </c>
      <c r="P49" s="106">
        <v>0</v>
      </c>
      <c r="Q49" s="106">
        <v>0</v>
      </c>
      <c r="R49" s="128">
        <v>158</v>
      </c>
      <c r="S49" s="128">
        <v>4273</v>
      </c>
      <c r="T49" s="128">
        <v>1</v>
      </c>
      <c r="U49" s="128">
        <v>108</v>
      </c>
      <c r="V49" s="106">
        <v>0</v>
      </c>
      <c r="W49" s="128">
        <v>348</v>
      </c>
      <c r="X49" s="128">
        <v>217</v>
      </c>
      <c r="Y49" s="128">
        <v>4872</v>
      </c>
      <c r="Z49" s="128">
        <v>1</v>
      </c>
      <c r="AA49" s="128">
        <v>22</v>
      </c>
      <c r="AB49" s="106">
        <v>0</v>
      </c>
      <c r="AC49" s="106">
        <v>0</v>
      </c>
      <c r="AD49" s="128">
        <v>54</v>
      </c>
      <c r="AE49" s="128">
        <v>964</v>
      </c>
      <c r="AF49" s="128">
        <v>1</v>
      </c>
      <c r="AG49" s="128">
        <v>28</v>
      </c>
      <c r="AH49" s="106">
        <v>0</v>
      </c>
      <c r="AI49" s="128">
        <v>469</v>
      </c>
      <c r="AJ49" s="128">
        <v>59</v>
      </c>
      <c r="AK49" s="128">
        <v>1180</v>
      </c>
      <c r="AL49" s="106">
        <v>0</v>
      </c>
      <c r="AM49" s="106">
        <v>0</v>
      </c>
    </row>
    <row r="50" spans="1:39" s="94" customFormat="1" ht="86.25" customHeight="1" x14ac:dyDescent="0.5">
      <c r="A50" s="123">
        <v>6</v>
      </c>
      <c r="B50" s="125" t="s">
        <v>191</v>
      </c>
      <c r="C50" s="105">
        <v>22</v>
      </c>
      <c r="D50" s="105">
        <v>3</v>
      </c>
      <c r="E50" s="105">
        <v>284</v>
      </c>
      <c r="F50" s="105">
        <v>76</v>
      </c>
      <c r="G50" s="105">
        <v>22</v>
      </c>
      <c r="H50" s="105">
        <v>6</v>
      </c>
      <c r="I50" s="105">
        <v>1000</v>
      </c>
      <c r="J50" s="105">
        <v>4</v>
      </c>
      <c r="K50" s="105">
        <v>0</v>
      </c>
      <c r="L50" s="105">
        <v>17500</v>
      </c>
      <c r="M50" s="105">
        <v>0</v>
      </c>
      <c r="N50" s="128">
        <v>2</v>
      </c>
      <c r="O50" s="128">
        <v>60</v>
      </c>
      <c r="P50" s="106">
        <v>0</v>
      </c>
      <c r="Q50" s="106">
        <v>0</v>
      </c>
      <c r="R50" s="128">
        <v>61</v>
      </c>
      <c r="S50" s="128">
        <v>1037</v>
      </c>
      <c r="T50" s="128">
        <v>1</v>
      </c>
      <c r="U50" s="128">
        <v>30</v>
      </c>
      <c r="V50" s="106">
        <v>0</v>
      </c>
      <c r="W50" s="128">
        <v>284</v>
      </c>
      <c r="X50" s="128">
        <v>109</v>
      </c>
      <c r="Y50" s="128">
        <v>1859</v>
      </c>
      <c r="Z50" s="128">
        <v>0</v>
      </c>
      <c r="AA50" s="128">
        <v>0</v>
      </c>
      <c r="AB50" s="106">
        <v>0</v>
      </c>
      <c r="AC50" s="106">
        <v>0</v>
      </c>
      <c r="AD50" s="128">
        <v>41</v>
      </c>
      <c r="AE50" s="128">
        <v>758</v>
      </c>
      <c r="AF50" s="128">
        <v>1</v>
      </c>
      <c r="AG50" s="128">
        <v>15</v>
      </c>
      <c r="AH50" s="106">
        <v>0</v>
      </c>
      <c r="AI50" s="128">
        <v>327</v>
      </c>
      <c r="AJ50" s="128">
        <v>23</v>
      </c>
      <c r="AK50" s="128">
        <v>413</v>
      </c>
      <c r="AL50" s="106">
        <v>0</v>
      </c>
      <c r="AM50" s="106">
        <v>0</v>
      </c>
    </row>
    <row r="51" spans="1:39" s="94" customFormat="1" ht="86.25" customHeight="1" x14ac:dyDescent="0.5">
      <c r="A51" s="123">
        <v>7</v>
      </c>
      <c r="B51" s="126" t="s">
        <v>192</v>
      </c>
      <c r="C51" s="105">
        <v>20</v>
      </c>
      <c r="D51" s="105">
        <v>4</v>
      </c>
      <c r="E51" s="105">
        <v>298</v>
      </c>
      <c r="F51" s="105">
        <v>77</v>
      </c>
      <c r="G51" s="105">
        <v>30</v>
      </c>
      <c r="H51" s="105">
        <v>4</v>
      </c>
      <c r="I51" s="105">
        <v>5150</v>
      </c>
      <c r="J51" s="105">
        <v>5</v>
      </c>
      <c r="K51" s="105">
        <v>0</v>
      </c>
      <c r="L51" s="105">
        <v>22700</v>
      </c>
      <c r="M51" s="105">
        <v>0</v>
      </c>
      <c r="N51" s="128">
        <v>6</v>
      </c>
      <c r="O51" s="128">
        <v>395</v>
      </c>
      <c r="P51" s="106">
        <v>0</v>
      </c>
      <c r="Q51" s="106">
        <v>68</v>
      </c>
      <c r="R51" s="128">
        <v>164</v>
      </c>
      <c r="S51" s="128">
        <v>3192</v>
      </c>
      <c r="T51" s="128">
        <v>1</v>
      </c>
      <c r="U51" s="128">
        <v>90</v>
      </c>
      <c r="V51" s="106">
        <v>0</v>
      </c>
      <c r="W51" s="128">
        <v>298</v>
      </c>
      <c r="X51" s="128">
        <v>165</v>
      </c>
      <c r="Y51" s="128">
        <v>3916</v>
      </c>
      <c r="Z51" s="128">
        <v>1</v>
      </c>
      <c r="AA51" s="128">
        <v>45</v>
      </c>
      <c r="AB51" s="106">
        <v>0</v>
      </c>
      <c r="AC51" s="106">
        <v>0</v>
      </c>
      <c r="AD51" s="128">
        <v>56</v>
      </c>
      <c r="AE51" s="128">
        <v>1285</v>
      </c>
      <c r="AF51" s="128">
        <v>2</v>
      </c>
      <c r="AG51" s="128">
        <v>310</v>
      </c>
      <c r="AH51" s="128">
        <v>0</v>
      </c>
      <c r="AI51" s="128">
        <v>1284</v>
      </c>
      <c r="AJ51" s="128">
        <v>75</v>
      </c>
      <c r="AK51" s="128">
        <v>1834</v>
      </c>
      <c r="AL51" s="106">
        <v>0</v>
      </c>
      <c r="AM51" s="106">
        <v>0</v>
      </c>
    </row>
    <row r="52" spans="1:39" s="94" customFormat="1" ht="86.25" customHeight="1" x14ac:dyDescent="0.5">
      <c r="A52" s="123">
        <v>8</v>
      </c>
      <c r="B52" s="127" t="s">
        <v>193</v>
      </c>
      <c r="C52" s="105">
        <v>24</v>
      </c>
      <c r="D52" s="105">
        <v>3</v>
      </c>
      <c r="E52" s="105">
        <v>279</v>
      </c>
      <c r="F52" s="105">
        <v>74</v>
      </c>
      <c r="G52" s="105">
        <v>23</v>
      </c>
      <c r="H52" s="105">
        <v>5</v>
      </c>
      <c r="I52" s="105">
        <v>5000</v>
      </c>
      <c r="J52" s="105">
        <v>4</v>
      </c>
      <c r="K52" s="105">
        <v>0</v>
      </c>
      <c r="L52" s="105">
        <v>28176</v>
      </c>
      <c r="M52" s="105">
        <v>0</v>
      </c>
      <c r="N52" s="128">
        <v>3</v>
      </c>
      <c r="O52" s="128">
        <v>165</v>
      </c>
      <c r="P52" s="106">
        <v>0</v>
      </c>
      <c r="Q52" s="106">
        <v>0</v>
      </c>
      <c r="R52" s="128">
        <v>173</v>
      </c>
      <c r="S52" s="128">
        <v>2524</v>
      </c>
      <c r="T52" s="128">
        <v>2</v>
      </c>
      <c r="U52" s="128">
        <v>200</v>
      </c>
      <c r="V52" s="106">
        <v>0</v>
      </c>
      <c r="W52" s="128">
        <v>279</v>
      </c>
      <c r="X52" s="128">
        <v>223</v>
      </c>
      <c r="Y52" s="128">
        <v>4627</v>
      </c>
      <c r="Z52" s="128">
        <v>2</v>
      </c>
      <c r="AA52" s="128">
        <v>65</v>
      </c>
      <c r="AB52" s="106">
        <v>0</v>
      </c>
      <c r="AC52" s="106">
        <v>0</v>
      </c>
      <c r="AD52" s="128">
        <v>65</v>
      </c>
      <c r="AE52" s="128">
        <v>1026</v>
      </c>
      <c r="AF52" s="128">
        <v>2</v>
      </c>
      <c r="AG52" s="128">
        <v>85</v>
      </c>
      <c r="AH52" s="106">
        <v>0</v>
      </c>
      <c r="AI52" s="128">
        <v>837</v>
      </c>
      <c r="AJ52" s="128">
        <v>57</v>
      </c>
      <c r="AK52" s="128">
        <v>1311</v>
      </c>
      <c r="AL52" s="106">
        <v>0</v>
      </c>
      <c r="AM52" s="106">
        <v>0</v>
      </c>
    </row>
    <row r="53" spans="1:39" s="94" customFormat="1" ht="86.25" customHeight="1" x14ac:dyDescent="0.5">
      <c r="A53" s="123">
        <v>9</v>
      </c>
      <c r="B53" s="125" t="s">
        <v>194</v>
      </c>
      <c r="C53" s="105">
        <v>18</v>
      </c>
      <c r="D53" s="105">
        <v>4</v>
      </c>
      <c r="E53" s="105">
        <v>312</v>
      </c>
      <c r="F53" s="105">
        <v>82</v>
      </c>
      <c r="G53" s="105">
        <v>25</v>
      </c>
      <c r="H53" s="105">
        <v>3</v>
      </c>
      <c r="I53" s="105">
        <v>5000</v>
      </c>
      <c r="J53" s="105">
        <v>4</v>
      </c>
      <c r="K53" s="105">
        <v>0</v>
      </c>
      <c r="L53" s="105">
        <v>32046</v>
      </c>
      <c r="M53" s="105">
        <v>0</v>
      </c>
      <c r="N53" s="128">
        <v>5</v>
      </c>
      <c r="O53" s="128">
        <v>293</v>
      </c>
      <c r="P53" s="106">
        <v>0</v>
      </c>
      <c r="Q53" s="106">
        <v>0</v>
      </c>
      <c r="R53" s="128">
        <v>156</v>
      </c>
      <c r="S53" s="128">
        <v>3052</v>
      </c>
      <c r="T53" s="128">
        <v>2</v>
      </c>
      <c r="U53" s="128">
        <v>38</v>
      </c>
      <c r="V53" s="106">
        <v>0</v>
      </c>
      <c r="W53" s="128">
        <v>312</v>
      </c>
      <c r="X53" s="128">
        <v>195</v>
      </c>
      <c r="Y53" s="128">
        <v>2560</v>
      </c>
      <c r="Z53" s="128">
        <v>1</v>
      </c>
      <c r="AA53" s="128">
        <v>16</v>
      </c>
      <c r="AB53" s="106">
        <v>0</v>
      </c>
      <c r="AC53" s="106">
        <v>0</v>
      </c>
      <c r="AD53" s="128">
        <v>64</v>
      </c>
      <c r="AE53" s="128">
        <v>1194</v>
      </c>
      <c r="AF53" s="128">
        <v>4</v>
      </c>
      <c r="AG53" s="128">
        <v>62</v>
      </c>
      <c r="AH53" s="106">
        <v>0</v>
      </c>
      <c r="AI53" s="128">
        <v>1755</v>
      </c>
      <c r="AJ53" s="128">
        <v>60</v>
      </c>
      <c r="AK53" s="128">
        <v>1200</v>
      </c>
      <c r="AL53" s="106">
        <v>0</v>
      </c>
      <c r="AM53" s="106">
        <v>0</v>
      </c>
    </row>
    <row r="54" spans="1:39" s="94" customFormat="1" ht="86.25" customHeight="1" x14ac:dyDescent="0.5">
      <c r="A54" s="123">
        <v>10</v>
      </c>
      <c r="B54" s="127" t="s">
        <v>195</v>
      </c>
      <c r="C54" s="105">
        <v>31</v>
      </c>
      <c r="D54" s="105">
        <v>3</v>
      </c>
      <c r="E54" s="105">
        <v>306</v>
      </c>
      <c r="F54" s="105">
        <v>80</v>
      </c>
      <c r="G54" s="105">
        <v>28</v>
      </c>
      <c r="H54" s="105">
        <v>3</v>
      </c>
      <c r="I54" s="105">
        <v>4200</v>
      </c>
      <c r="J54" s="105">
        <v>5</v>
      </c>
      <c r="K54" s="105">
        <v>0</v>
      </c>
      <c r="L54" s="105">
        <v>38764</v>
      </c>
      <c r="M54" s="105">
        <v>0</v>
      </c>
      <c r="N54" s="128">
        <v>2</v>
      </c>
      <c r="O54" s="128">
        <v>175</v>
      </c>
      <c r="P54" s="106">
        <v>0</v>
      </c>
      <c r="Q54" s="106">
        <v>0</v>
      </c>
      <c r="R54" s="128">
        <v>191</v>
      </c>
      <c r="S54" s="128">
        <v>2541</v>
      </c>
      <c r="T54" s="128">
        <v>1</v>
      </c>
      <c r="U54" s="128">
        <v>30</v>
      </c>
      <c r="V54" s="106">
        <v>0</v>
      </c>
      <c r="W54" s="128">
        <v>306</v>
      </c>
      <c r="X54" s="128">
        <v>236</v>
      </c>
      <c r="Y54" s="128">
        <v>4245</v>
      </c>
      <c r="Z54" s="128">
        <v>1</v>
      </c>
      <c r="AA54" s="128">
        <v>15</v>
      </c>
      <c r="AB54" s="106">
        <v>0</v>
      </c>
      <c r="AC54" s="106">
        <v>0</v>
      </c>
      <c r="AD54" s="128">
        <v>140</v>
      </c>
      <c r="AE54" s="128">
        <v>1854</v>
      </c>
      <c r="AF54" s="128">
        <v>1</v>
      </c>
      <c r="AG54" s="128">
        <v>20</v>
      </c>
      <c r="AH54" s="106">
        <v>0</v>
      </c>
      <c r="AI54" s="128">
        <v>506</v>
      </c>
      <c r="AJ54" s="128">
        <v>67</v>
      </c>
      <c r="AK54" s="128">
        <v>1157</v>
      </c>
      <c r="AL54" s="106">
        <v>0</v>
      </c>
      <c r="AM54" s="106">
        <v>0</v>
      </c>
    </row>
    <row r="55" spans="1:39" s="94" customFormat="1" ht="86.25" customHeight="1" x14ac:dyDescent="0.5">
      <c r="A55" s="123">
        <v>11</v>
      </c>
      <c r="B55" s="125" t="s">
        <v>196</v>
      </c>
      <c r="C55" s="105">
        <v>22</v>
      </c>
      <c r="D55" s="105">
        <v>4</v>
      </c>
      <c r="E55" s="105">
        <v>293</v>
      </c>
      <c r="F55" s="105">
        <v>76</v>
      </c>
      <c r="G55" s="105">
        <v>24</v>
      </c>
      <c r="H55" s="105">
        <v>4</v>
      </c>
      <c r="I55" s="105">
        <v>986</v>
      </c>
      <c r="J55" s="105">
        <v>3</v>
      </c>
      <c r="K55" s="105">
        <v>0</v>
      </c>
      <c r="L55" s="105">
        <v>39400</v>
      </c>
      <c r="M55" s="105">
        <v>0</v>
      </c>
      <c r="N55" s="128">
        <v>3</v>
      </c>
      <c r="O55" s="128">
        <v>405</v>
      </c>
      <c r="P55" s="106">
        <v>0</v>
      </c>
      <c r="Q55" s="106">
        <v>0</v>
      </c>
      <c r="R55" s="128">
        <v>181</v>
      </c>
      <c r="S55" s="128">
        <v>270</v>
      </c>
      <c r="T55" s="128">
        <v>1</v>
      </c>
      <c r="U55" s="128">
        <v>20</v>
      </c>
      <c r="V55" s="106">
        <v>0</v>
      </c>
      <c r="W55" s="128">
        <v>293</v>
      </c>
      <c r="X55" s="128">
        <v>247</v>
      </c>
      <c r="Y55" s="128">
        <v>4354</v>
      </c>
      <c r="Z55" s="128">
        <v>1</v>
      </c>
      <c r="AA55" s="128">
        <v>36</v>
      </c>
      <c r="AB55" s="106">
        <v>0</v>
      </c>
      <c r="AC55" s="106">
        <v>0</v>
      </c>
      <c r="AD55" s="128">
        <v>136</v>
      </c>
      <c r="AE55" s="128">
        <v>1779</v>
      </c>
      <c r="AF55" s="128">
        <v>1</v>
      </c>
      <c r="AG55" s="128">
        <v>115</v>
      </c>
      <c r="AH55" s="106">
        <v>0</v>
      </c>
      <c r="AI55" s="128">
        <v>1074</v>
      </c>
      <c r="AJ55" s="128">
        <v>61</v>
      </c>
      <c r="AK55" s="128">
        <v>1053</v>
      </c>
      <c r="AL55" s="106">
        <v>0</v>
      </c>
      <c r="AM55" s="106">
        <v>0</v>
      </c>
    </row>
    <row r="56" spans="1:39" s="94" customFormat="1" ht="86.25" customHeight="1" x14ac:dyDescent="0.5">
      <c r="A56" s="123">
        <v>12</v>
      </c>
      <c r="B56" s="125" t="s">
        <v>197</v>
      </c>
      <c r="C56" s="105">
        <v>25</v>
      </c>
      <c r="D56" s="105">
        <v>3</v>
      </c>
      <c r="E56" s="105">
        <v>269</v>
      </c>
      <c r="F56" s="105">
        <v>69</v>
      </c>
      <c r="G56" s="105">
        <v>25</v>
      </c>
      <c r="H56" s="105">
        <v>4</v>
      </c>
      <c r="I56" s="105">
        <v>1900</v>
      </c>
      <c r="J56" s="105">
        <v>2</v>
      </c>
      <c r="K56" s="105">
        <v>0</v>
      </c>
      <c r="L56" s="105">
        <v>4250</v>
      </c>
      <c r="M56" s="105">
        <v>0</v>
      </c>
      <c r="N56" s="128">
        <v>2</v>
      </c>
      <c r="O56" s="128">
        <v>26</v>
      </c>
      <c r="P56" s="106">
        <v>0</v>
      </c>
      <c r="Q56" s="106">
        <v>0</v>
      </c>
      <c r="R56" s="128">
        <v>33</v>
      </c>
      <c r="S56" s="128">
        <v>549</v>
      </c>
      <c r="T56" s="128">
        <v>2</v>
      </c>
      <c r="U56" s="128">
        <v>46</v>
      </c>
      <c r="V56" s="106">
        <v>0</v>
      </c>
      <c r="W56" s="128">
        <v>269</v>
      </c>
      <c r="X56" s="128">
        <v>45</v>
      </c>
      <c r="Y56" s="128">
        <v>1062</v>
      </c>
      <c r="Z56" s="128">
        <v>1</v>
      </c>
      <c r="AA56" s="128">
        <v>14</v>
      </c>
      <c r="AB56" s="106">
        <v>0</v>
      </c>
      <c r="AC56" s="106">
        <v>0</v>
      </c>
      <c r="AD56" s="128">
        <v>17</v>
      </c>
      <c r="AE56" s="128">
        <v>288</v>
      </c>
      <c r="AF56" s="128">
        <v>1</v>
      </c>
      <c r="AG56" s="128">
        <v>12</v>
      </c>
      <c r="AH56" s="106">
        <v>0</v>
      </c>
      <c r="AI56" s="128">
        <v>449</v>
      </c>
      <c r="AJ56" s="128">
        <v>10</v>
      </c>
      <c r="AK56" s="128">
        <v>179</v>
      </c>
      <c r="AL56" s="106">
        <v>0</v>
      </c>
      <c r="AM56" s="106">
        <v>0</v>
      </c>
    </row>
    <row r="57" spans="1:39" s="94" customFormat="1" ht="86.25" customHeight="1" x14ac:dyDescent="0.5">
      <c r="A57" s="123">
        <v>13</v>
      </c>
      <c r="B57" s="126" t="s">
        <v>198</v>
      </c>
      <c r="C57" s="105">
        <v>27</v>
      </c>
      <c r="D57" s="105">
        <v>11</v>
      </c>
      <c r="E57" s="105">
        <v>328</v>
      </c>
      <c r="F57" s="105">
        <v>90</v>
      </c>
      <c r="G57" s="105">
        <v>47</v>
      </c>
      <c r="H57" s="105">
        <v>12</v>
      </c>
      <c r="I57" s="105">
        <v>5867</v>
      </c>
      <c r="J57" s="105">
        <v>12</v>
      </c>
      <c r="K57" s="105">
        <v>0</v>
      </c>
      <c r="L57" s="105">
        <v>71800</v>
      </c>
      <c r="M57" s="105">
        <v>0</v>
      </c>
      <c r="N57" s="128">
        <v>8</v>
      </c>
      <c r="O57" s="128">
        <v>337</v>
      </c>
      <c r="P57" s="106">
        <v>0</v>
      </c>
      <c r="Q57" s="106">
        <v>0</v>
      </c>
      <c r="R57" s="128">
        <v>152</v>
      </c>
      <c r="S57" s="128">
        <v>2390</v>
      </c>
      <c r="T57" s="128">
        <v>6</v>
      </c>
      <c r="U57" s="128">
        <v>151</v>
      </c>
      <c r="V57" s="106">
        <v>0</v>
      </c>
      <c r="W57" s="128">
        <v>328</v>
      </c>
      <c r="X57" s="128">
        <v>152</v>
      </c>
      <c r="Y57" s="128">
        <v>3022</v>
      </c>
      <c r="Z57" s="128">
        <v>5</v>
      </c>
      <c r="AA57" s="128">
        <v>94</v>
      </c>
      <c r="AB57" s="106">
        <v>0</v>
      </c>
      <c r="AC57" s="106">
        <v>0</v>
      </c>
      <c r="AD57" s="128">
        <v>116</v>
      </c>
      <c r="AE57" s="128">
        <v>2172</v>
      </c>
      <c r="AF57" s="128">
        <v>4</v>
      </c>
      <c r="AG57" s="128">
        <v>95</v>
      </c>
      <c r="AH57" s="106">
        <v>0</v>
      </c>
      <c r="AI57" s="128">
        <v>772</v>
      </c>
      <c r="AJ57" s="128">
        <v>109</v>
      </c>
      <c r="AK57" s="128">
        <v>2045</v>
      </c>
      <c r="AL57" s="106">
        <v>0</v>
      </c>
      <c r="AM57" s="106">
        <v>0</v>
      </c>
    </row>
    <row r="58" spans="1:39" s="94" customFormat="1" ht="86.25" customHeight="1" x14ac:dyDescent="0.5">
      <c r="A58" s="349" t="s">
        <v>115</v>
      </c>
      <c r="B58" s="349"/>
      <c r="C58" s="134">
        <f>SUM(C59:C71)</f>
        <v>918</v>
      </c>
      <c r="D58" s="134">
        <f t="shared" ref="D58:AM58" si="7">SUM(D59:D71)</f>
        <v>45</v>
      </c>
      <c r="E58" s="134">
        <f t="shared" si="7"/>
        <v>2712</v>
      </c>
      <c r="F58" s="134">
        <f t="shared" si="7"/>
        <v>67</v>
      </c>
      <c r="G58" s="134">
        <f t="shared" si="7"/>
        <v>149</v>
      </c>
      <c r="H58" s="134">
        <f t="shared" si="7"/>
        <v>101</v>
      </c>
      <c r="I58" s="134">
        <f t="shared" ref="I58" si="8">+SUM(I59:I71)</f>
        <v>6575</v>
      </c>
      <c r="J58" s="134">
        <f t="shared" si="7"/>
        <v>0</v>
      </c>
      <c r="K58" s="134">
        <v>391</v>
      </c>
      <c r="L58" s="134">
        <f>+SUM(L59:L71)</f>
        <v>64636</v>
      </c>
      <c r="M58" s="134">
        <f>+SUM(M59:M71)</f>
        <v>115</v>
      </c>
      <c r="N58" s="134">
        <f t="shared" si="7"/>
        <v>10</v>
      </c>
      <c r="O58" s="134">
        <f t="shared" si="7"/>
        <v>1913</v>
      </c>
      <c r="P58" s="134">
        <f t="shared" si="7"/>
        <v>0</v>
      </c>
      <c r="Q58" s="134">
        <f t="shared" si="7"/>
        <v>67</v>
      </c>
      <c r="R58" s="134">
        <f t="shared" si="7"/>
        <v>45</v>
      </c>
      <c r="S58" s="134">
        <f t="shared" si="7"/>
        <v>438</v>
      </c>
      <c r="T58" s="134">
        <f t="shared" si="7"/>
        <v>36</v>
      </c>
      <c r="U58" s="134">
        <f t="shared" si="7"/>
        <v>2003</v>
      </c>
      <c r="V58" s="134">
        <f t="shared" si="7"/>
        <v>0</v>
      </c>
      <c r="W58" s="134">
        <f t="shared" si="7"/>
        <v>3708</v>
      </c>
      <c r="X58" s="134">
        <f t="shared" si="7"/>
        <v>54</v>
      </c>
      <c r="Y58" s="134">
        <f t="shared" si="7"/>
        <v>1387</v>
      </c>
      <c r="Z58" s="134">
        <f t="shared" si="7"/>
        <v>0</v>
      </c>
      <c r="AA58" s="134">
        <f t="shared" si="7"/>
        <v>0</v>
      </c>
      <c r="AB58" s="134">
        <f t="shared" si="7"/>
        <v>0</v>
      </c>
      <c r="AC58" s="134">
        <f t="shared" si="7"/>
        <v>133</v>
      </c>
      <c r="AD58" s="134">
        <f t="shared" si="7"/>
        <v>101</v>
      </c>
      <c r="AE58" s="134">
        <f t="shared" si="7"/>
        <v>1357</v>
      </c>
      <c r="AF58" s="134">
        <f t="shared" si="7"/>
        <v>2</v>
      </c>
      <c r="AG58" s="134">
        <f t="shared" si="7"/>
        <v>118</v>
      </c>
      <c r="AH58" s="134">
        <f t="shared" si="7"/>
        <v>0</v>
      </c>
      <c r="AI58" s="134">
        <f t="shared" si="7"/>
        <v>18230</v>
      </c>
      <c r="AJ58" s="134">
        <f t="shared" si="7"/>
        <v>590</v>
      </c>
      <c r="AK58" s="134">
        <f t="shared" si="7"/>
        <v>5341</v>
      </c>
      <c r="AL58" s="134">
        <f t="shared" si="7"/>
        <v>0</v>
      </c>
      <c r="AM58" s="134">
        <f t="shared" si="7"/>
        <v>0</v>
      </c>
    </row>
    <row r="59" spans="1:39" s="94" customFormat="1" ht="86.25" customHeight="1" x14ac:dyDescent="0.5">
      <c r="A59" s="123">
        <v>1</v>
      </c>
      <c r="B59" s="124" t="s">
        <v>199</v>
      </c>
      <c r="C59" s="105">
        <v>150</v>
      </c>
      <c r="D59" s="105">
        <v>4</v>
      </c>
      <c r="E59" s="105">
        <v>186</v>
      </c>
      <c r="F59" s="105">
        <v>4</v>
      </c>
      <c r="G59" s="105">
        <v>0</v>
      </c>
      <c r="H59" s="105">
        <v>1</v>
      </c>
      <c r="I59" s="105">
        <v>375</v>
      </c>
      <c r="J59" s="105">
        <v>0</v>
      </c>
      <c r="K59" s="105">
        <v>0</v>
      </c>
      <c r="L59" s="105">
        <v>3465</v>
      </c>
      <c r="M59" s="105">
        <v>5</v>
      </c>
      <c r="N59" s="106">
        <v>2</v>
      </c>
      <c r="O59" s="106">
        <v>450</v>
      </c>
      <c r="P59" s="106">
        <v>0</v>
      </c>
      <c r="Q59" s="106">
        <v>0</v>
      </c>
      <c r="R59" s="106">
        <v>4</v>
      </c>
      <c r="S59" s="106">
        <v>30</v>
      </c>
      <c r="T59" s="106">
        <v>2</v>
      </c>
      <c r="U59" s="106">
        <v>90</v>
      </c>
      <c r="V59" s="106">
        <v>0</v>
      </c>
      <c r="W59" s="106">
        <v>56</v>
      </c>
      <c r="X59" s="106">
        <v>3</v>
      </c>
      <c r="Y59" s="106">
        <v>60</v>
      </c>
      <c r="Z59" s="106">
        <v>0</v>
      </c>
      <c r="AA59" s="106">
        <v>0</v>
      </c>
      <c r="AB59" s="106">
        <v>0</v>
      </c>
      <c r="AC59" s="106">
        <v>0</v>
      </c>
      <c r="AD59" s="106">
        <v>1</v>
      </c>
      <c r="AE59" s="106">
        <v>17</v>
      </c>
      <c r="AF59" s="106">
        <v>0</v>
      </c>
      <c r="AG59" s="106">
        <v>0</v>
      </c>
      <c r="AH59" s="106">
        <v>0</v>
      </c>
      <c r="AI59" s="106">
        <v>1500</v>
      </c>
      <c r="AJ59" s="106">
        <v>24</v>
      </c>
      <c r="AK59" s="106">
        <v>31</v>
      </c>
      <c r="AL59" s="106">
        <v>0</v>
      </c>
      <c r="AM59" s="106">
        <v>0</v>
      </c>
    </row>
    <row r="60" spans="1:39" s="94" customFormat="1" ht="86.25" customHeight="1" x14ac:dyDescent="0.5">
      <c r="A60" s="123">
        <v>2</v>
      </c>
      <c r="B60" s="125" t="s">
        <v>200</v>
      </c>
      <c r="C60" s="105">
        <v>50</v>
      </c>
      <c r="D60" s="105">
        <v>8</v>
      </c>
      <c r="E60" s="105">
        <v>195</v>
      </c>
      <c r="F60" s="105">
        <v>3</v>
      </c>
      <c r="G60" s="105">
        <v>0</v>
      </c>
      <c r="H60" s="105">
        <v>39</v>
      </c>
      <c r="I60" s="105">
        <v>750</v>
      </c>
      <c r="J60" s="105">
        <v>0</v>
      </c>
      <c r="K60" s="105">
        <v>0</v>
      </c>
      <c r="L60" s="105">
        <v>6260</v>
      </c>
      <c r="M60" s="105">
        <v>8</v>
      </c>
      <c r="N60" s="106">
        <v>1</v>
      </c>
      <c r="O60" s="106">
        <v>500</v>
      </c>
      <c r="P60" s="106">
        <v>0</v>
      </c>
      <c r="Q60" s="106">
        <v>0</v>
      </c>
      <c r="R60" s="106">
        <v>8</v>
      </c>
      <c r="S60" s="106">
        <v>70</v>
      </c>
      <c r="T60" s="106">
        <v>4</v>
      </c>
      <c r="U60" s="106">
        <v>274</v>
      </c>
      <c r="V60" s="106">
        <v>0</v>
      </c>
      <c r="W60" s="106">
        <v>87</v>
      </c>
      <c r="X60" s="106">
        <v>2</v>
      </c>
      <c r="Y60" s="106">
        <v>80</v>
      </c>
      <c r="Z60" s="106">
        <v>0</v>
      </c>
      <c r="AA60" s="106">
        <v>0</v>
      </c>
      <c r="AB60" s="106">
        <v>0</v>
      </c>
      <c r="AC60" s="106">
        <v>0</v>
      </c>
      <c r="AD60" s="106">
        <v>39</v>
      </c>
      <c r="AE60" s="106">
        <v>390</v>
      </c>
      <c r="AF60" s="106">
        <v>0</v>
      </c>
      <c r="AG60" s="106">
        <v>0</v>
      </c>
      <c r="AH60" s="106">
        <v>0</v>
      </c>
      <c r="AI60" s="106">
        <v>2000</v>
      </c>
      <c r="AJ60" s="106">
        <v>85</v>
      </c>
      <c r="AK60" s="106">
        <v>508</v>
      </c>
      <c r="AL60" s="106">
        <v>0</v>
      </c>
      <c r="AM60" s="106">
        <v>0</v>
      </c>
    </row>
    <row r="61" spans="1:39" s="94" customFormat="1" ht="86.25" customHeight="1" x14ac:dyDescent="0.5">
      <c r="A61" s="123">
        <v>3</v>
      </c>
      <c r="B61" s="126" t="s">
        <v>201</v>
      </c>
      <c r="C61" s="105">
        <v>95</v>
      </c>
      <c r="D61" s="105">
        <v>4</v>
      </c>
      <c r="E61" s="105">
        <v>209</v>
      </c>
      <c r="F61" s="105">
        <v>8</v>
      </c>
      <c r="G61" s="105">
        <v>18</v>
      </c>
      <c r="H61" s="105">
        <v>23</v>
      </c>
      <c r="I61" s="105">
        <v>750</v>
      </c>
      <c r="J61" s="105">
        <v>0</v>
      </c>
      <c r="K61" s="105">
        <v>0</v>
      </c>
      <c r="L61" s="105">
        <v>7711</v>
      </c>
      <c r="M61" s="105">
        <v>9</v>
      </c>
      <c r="N61" s="106">
        <v>0</v>
      </c>
      <c r="O61" s="106">
        <v>0</v>
      </c>
      <c r="P61" s="106">
        <v>0</v>
      </c>
      <c r="Q61" s="106">
        <v>67</v>
      </c>
      <c r="R61" s="106">
        <v>4</v>
      </c>
      <c r="S61" s="106">
        <v>48</v>
      </c>
      <c r="T61" s="106">
        <v>2</v>
      </c>
      <c r="U61" s="106">
        <v>204</v>
      </c>
      <c r="V61" s="106">
        <v>0</v>
      </c>
      <c r="W61" s="106">
        <v>59</v>
      </c>
      <c r="X61" s="106">
        <v>7</v>
      </c>
      <c r="Y61" s="106">
        <v>116</v>
      </c>
      <c r="Z61" s="106">
        <v>0</v>
      </c>
      <c r="AA61" s="106">
        <v>0</v>
      </c>
      <c r="AB61" s="106">
        <v>0</v>
      </c>
      <c r="AC61" s="106">
        <v>18</v>
      </c>
      <c r="AD61" s="106">
        <v>23</v>
      </c>
      <c r="AE61" s="106">
        <v>368</v>
      </c>
      <c r="AF61" s="106">
        <v>0</v>
      </c>
      <c r="AG61" s="106">
        <v>0</v>
      </c>
      <c r="AH61" s="106">
        <v>0</v>
      </c>
      <c r="AI61" s="106">
        <v>3000</v>
      </c>
      <c r="AJ61" s="106">
        <v>93</v>
      </c>
      <c r="AK61" s="106">
        <v>569</v>
      </c>
      <c r="AL61" s="106">
        <v>0</v>
      </c>
      <c r="AM61" s="106">
        <v>0</v>
      </c>
    </row>
    <row r="62" spans="1:39" s="94" customFormat="1" ht="86.25" customHeight="1" x14ac:dyDescent="0.5">
      <c r="A62" s="123">
        <v>4</v>
      </c>
      <c r="B62" s="126" t="s">
        <v>202</v>
      </c>
      <c r="C62" s="105">
        <v>100</v>
      </c>
      <c r="D62" s="105">
        <v>1</v>
      </c>
      <c r="E62" s="105">
        <v>204</v>
      </c>
      <c r="F62" s="105">
        <v>4</v>
      </c>
      <c r="G62" s="105">
        <v>0</v>
      </c>
      <c r="H62" s="105">
        <v>2</v>
      </c>
      <c r="I62" s="105">
        <v>375</v>
      </c>
      <c r="J62" s="105">
        <v>0</v>
      </c>
      <c r="K62" s="105">
        <v>0</v>
      </c>
      <c r="L62" s="105">
        <v>4249</v>
      </c>
      <c r="M62" s="105">
        <v>7</v>
      </c>
      <c r="N62" s="106">
        <v>1</v>
      </c>
      <c r="O62" s="106">
        <v>100</v>
      </c>
      <c r="P62" s="106">
        <v>0</v>
      </c>
      <c r="Q62" s="106">
        <v>0</v>
      </c>
      <c r="R62" s="106">
        <v>1</v>
      </c>
      <c r="S62" s="106">
        <v>12</v>
      </c>
      <c r="T62" s="106">
        <v>4</v>
      </c>
      <c r="U62" s="106">
        <v>220</v>
      </c>
      <c r="V62" s="106">
        <v>0</v>
      </c>
      <c r="W62" s="106">
        <v>102</v>
      </c>
      <c r="X62" s="106">
        <v>3</v>
      </c>
      <c r="Y62" s="106">
        <v>52</v>
      </c>
      <c r="Z62" s="106">
        <v>0</v>
      </c>
      <c r="AA62" s="106">
        <v>0</v>
      </c>
      <c r="AB62" s="106">
        <v>0</v>
      </c>
      <c r="AC62" s="106">
        <v>0</v>
      </c>
      <c r="AD62" s="106">
        <v>2</v>
      </c>
      <c r="AE62" s="106">
        <v>40</v>
      </c>
      <c r="AF62" s="106">
        <v>0</v>
      </c>
      <c r="AG62" s="106">
        <v>0</v>
      </c>
      <c r="AH62" s="106">
        <v>0</v>
      </c>
      <c r="AI62" s="106">
        <v>960</v>
      </c>
      <c r="AJ62" s="106">
        <v>24</v>
      </c>
      <c r="AK62" s="106">
        <v>271</v>
      </c>
      <c r="AL62" s="106">
        <v>0</v>
      </c>
      <c r="AM62" s="106">
        <v>0</v>
      </c>
    </row>
    <row r="63" spans="1:39" s="94" customFormat="1" ht="86.25" customHeight="1" x14ac:dyDescent="0.5">
      <c r="A63" s="123">
        <v>5</v>
      </c>
      <c r="B63" s="126" t="s">
        <v>203</v>
      </c>
      <c r="C63" s="105">
        <v>0</v>
      </c>
      <c r="D63" s="105">
        <v>3</v>
      </c>
      <c r="E63" s="105">
        <v>232</v>
      </c>
      <c r="F63" s="105">
        <v>3</v>
      </c>
      <c r="G63" s="105">
        <v>0</v>
      </c>
      <c r="H63" s="105">
        <v>0</v>
      </c>
      <c r="I63" s="105">
        <v>500</v>
      </c>
      <c r="J63" s="105">
        <v>0</v>
      </c>
      <c r="K63" s="105">
        <v>0</v>
      </c>
      <c r="L63" s="105">
        <v>4775</v>
      </c>
      <c r="M63" s="105">
        <v>11</v>
      </c>
      <c r="N63" s="106">
        <v>0</v>
      </c>
      <c r="O63" s="106">
        <v>0</v>
      </c>
      <c r="P63" s="106">
        <v>0</v>
      </c>
      <c r="Q63" s="106">
        <v>0</v>
      </c>
      <c r="R63" s="106">
        <v>3</v>
      </c>
      <c r="S63" s="106">
        <v>35</v>
      </c>
      <c r="T63" s="106">
        <v>2</v>
      </c>
      <c r="U63" s="106">
        <v>122</v>
      </c>
      <c r="V63" s="106">
        <v>0</v>
      </c>
      <c r="W63" s="106">
        <v>58</v>
      </c>
      <c r="X63" s="106">
        <v>2</v>
      </c>
      <c r="Y63" s="106">
        <v>56</v>
      </c>
      <c r="Z63" s="106">
        <v>0</v>
      </c>
      <c r="AA63" s="106">
        <v>0</v>
      </c>
      <c r="AB63" s="106">
        <v>0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3200</v>
      </c>
      <c r="AJ63" s="106">
        <v>65</v>
      </c>
      <c r="AK63" s="106">
        <v>689</v>
      </c>
      <c r="AL63" s="106">
        <v>0</v>
      </c>
      <c r="AM63" s="106">
        <v>0</v>
      </c>
    </row>
    <row r="64" spans="1:39" s="94" customFormat="1" ht="86.25" customHeight="1" x14ac:dyDescent="0.5">
      <c r="A64" s="123">
        <v>6</v>
      </c>
      <c r="B64" s="125" t="s">
        <v>204</v>
      </c>
      <c r="C64" s="105">
        <v>53</v>
      </c>
      <c r="D64" s="105">
        <v>3</v>
      </c>
      <c r="E64" s="105">
        <v>209</v>
      </c>
      <c r="F64" s="105">
        <v>2</v>
      </c>
      <c r="G64" s="105">
        <v>0</v>
      </c>
      <c r="H64" s="105">
        <v>1</v>
      </c>
      <c r="I64" s="105">
        <v>375</v>
      </c>
      <c r="J64" s="105">
        <v>0</v>
      </c>
      <c r="K64" s="105">
        <v>0</v>
      </c>
      <c r="L64" s="105">
        <v>3055</v>
      </c>
      <c r="M64" s="105">
        <v>6</v>
      </c>
      <c r="N64" s="106">
        <v>1</v>
      </c>
      <c r="O64" s="106">
        <v>300</v>
      </c>
      <c r="P64" s="106">
        <v>0</v>
      </c>
      <c r="Q64" s="106">
        <v>0</v>
      </c>
      <c r="R64" s="106">
        <v>3</v>
      </c>
      <c r="S64" s="106">
        <v>35</v>
      </c>
      <c r="T64" s="106">
        <v>5</v>
      </c>
      <c r="U64" s="106">
        <v>320</v>
      </c>
      <c r="V64" s="106">
        <v>0</v>
      </c>
      <c r="W64" s="106">
        <v>879</v>
      </c>
      <c r="X64" s="106">
        <v>1</v>
      </c>
      <c r="Y64" s="106">
        <v>32</v>
      </c>
      <c r="Z64" s="106">
        <v>0</v>
      </c>
      <c r="AA64" s="106">
        <v>0</v>
      </c>
      <c r="AB64" s="106">
        <v>0</v>
      </c>
      <c r="AC64" s="106">
        <v>0</v>
      </c>
      <c r="AD64" s="106">
        <v>1</v>
      </c>
      <c r="AE64" s="106">
        <v>16</v>
      </c>
      <c r="AF64" s="106">
        <v>0</v>
      </c>
      <c r="AG64" s="106">
        <v>0</v>
      </c>
      <c r="AH64" s="106">
        <v>0</v>
      </c>
      <c r="AI64" s="106">
        <v>250</v>
      </c>
      <c r="AJ64" s="106">
        <v>23</v>
      </c>
      <c r="AK64" s="106">
        <v>225</v>
      </c>
      <c r="AL64" s="106">
        <v>0</v>
      </c>
      <c r="AM64" s="106">
        <v>0</v>
      </c>
    </row>
    <row r="65" spans="1:39" s="94" customFormat="1" ht="86.25" customHeight="1" x14ac:dyDescent="0.5">
      <c r="A65" s="123">
        <v>7</v>
      </c>
      <c r="B65" s="126" t="s">
        <v>205</v>
      </c>
      <c r="C65" s="105">
        <v>155</v>
      </c>
      <c r="D65" s="105">
        <v>4</v>
      </c>
      <c r="E65" s="105">
        <v>181</v>
      </c>
      <c r="F65" s="105">
        <v>3</v>
      </c>
      <c r="G65" s="105">
        <v>0</v>
      </c>
      <c r="H65" s="105">
        <v>0</v>
      </c>
      <c r="I65" s="105">
        <v>250</v>
      </c>
      <c r="J65" s="105">
        <v>0</v>
      </c>
      <c r="K65" s="105">
        <v>0</v>
      </c>
      <c r="L65" s="105">
        <v>3745</v>
      </c>
      <c r="M65" s="105">
        <v>6</v>
      </c>
      <c r="N65" s="106">
        <v>0</v>
      </c>
      <c r="O65" s="106">
        <v>0</v>
      </c>
      <c r="P65" s="106">
        <v>0</v>
      </c>
      <c r="Q65" s="106">
        <v>0</v>
      </c>
      <c r="R65" s="106">
        <v>4</v>
      </c>
      <c r="S65" s="106">
        <v>35</v>
      </c>
      <c r="T65" s="106">
        <v>2</v>
      </c>
      <c r="U65" s="106">
        <v>70</v>
      </c>
      <c r="V65" s="106">
        <v>0</v>
      </c>
      <c r="W65" s="106">
        <v>55</v>
      </c>
      <c r="X65" s="106">
        <v>2</v>
      </c>
      <c r="Y65" s="106">
        <v>52</v>
      </c>
      <c r="Z65" s="106">
        <v>0</v>
      </c>
      <c r="AA65" s="106">
        <v>0</v>
      </c>
      <c r="AB65" s="106">
        <v>0</v>
      </c>
      <c r="AC65" s="106">
        <v>0</v>
      </c>
      <c r="AD65" s="106">
        <v>0</v>
      </c>
      <c r="AE65" s="106">
        <v>0</v>
      </c>
      <c r="AF65" s="106">
        <v>0</v>
      </c>
      <c r="AG65" s="106">
        <v>0</v>
      </c>
      <c r="AH65" s="106">
        <v>0</v>
      </c>
      <c r="AI65" s="106">
        <v>550</v>
      </c>
      <c r="AJ65" s="106">
        <v>28</v>
      </c>
      <c r="AK65" s="106">
        <v>110</v>
      </c>
      <c r="AL65" s="106">
        <v>0</v>
      </c>
      <c r="AM65" s="106">
        <v>0</v>
      </c>
    </row>
    <row r="66" spans="1:39" s="94" customFormat="1" ht="86.25" customHeight="1" x14ac:dyDescent="0.5">
      <c r="A66" s="123">
        <v>8</v>
      </c>
      <c r="B66" s="127" t="s">
        <v>206</v>
      </c>
      <c r="C66" s="105">
        <v>60</v>
      </c>
      <c r="D66" s="105">
        <v>4</v>
      </c>
      <c r="E66" s="105">
        <v>232</v>
      </c>
      <c r="F66" s="105">
        <v>10</v>
      </c>
      <c r="G66" s="105">
        <v>23</v>
      </c>
      <c r="H66" s="105">
        <v>5</v>
      </c>
      <c r="I66" s="105">
        <v>125</v>
      </c>
      <c r="J66" s="105">
        <v>0</v>
      </c>
      <c r="K66" s="105">
        <v>0</v>
      </c>
      <c r="L66" s="105">
        <v>7435</v>
      </c>
      <c r="M66" s="105">
        <v>9</v>
      </c>
      <c r="N66" s="106">
        <v>0</v>
      </c>
      <c r="O66" s="106">
        <v>0</v>
      </c>
      <c r="P66" s="106">
        <v>0</v>
      </c>
      <c r="Q66" s="106">
        <v>0</v>
      </c>
      <c r="R66" s="106">
        <v>4</v>
      </c>
      <c r="S66" s="106">
        <v>36</v>
      </c>
      <c r="T66" s="106">
        <v>3</v>
      </c>
      <c r="U66" s="106">
        <v>94</v>
      </c>
      <c r="V66" s="106">
        <v>0</v>
      </c>
      <c r="W66" s="106">
        <v>958</v>
      </c>
      <c r="X66" s="106">
        <v>9</v>
      </c>
      <c r="Y66" s="106">
        <v>245</v>
      </c>
      <c r="Z66" s="106">
        <v>0</v>
      </c>
      <c r="AA66" s="106">
        <v>0</v>
      </c>
      <c r="AB66" s="106">
        <v>0</v>
      </c>
      <c r="AC66" s="106">
        <v>0</v>
      </c>
      <c r="AD66" s="106">
        <v>5</v>
      </c>
      <c r="AE66" s="106">
        <v>75</v>
      </c>
      <c r="AF66" s="106">
        <v>0</v>
      </c>
      <c r="AG66" s="106">
        <v>0</v>
      </c>
      <c r="AH66" s="106">
        <v>0</v>
      </c>
      <c r="AI66" s="106">
        <v>2300</v>
      </c>
      <c r="AJ66" s="106">
        <v>78</v>
      </c>
      <c r="AK66" s="106">
        <v>710</v>
      </c>
      <c r="AL66" s="106">
        <v>0</v>
      </c>
      <c r="AM66" s="106">
        <v>0</v>
      </c>
    </row>
    <row r="67" spans="1:39" s="94" customFormat="1" ht="86.25" customHeight="1" x14ac:dyDescent="0.5">
      <c r="A67" s="123">
        <v>9</v>
      </c>
      <c r="B67" s="125" t="s">
        <v>207</v>
      </c>
      <c r="C67" s="105">
        <v>80</v>
      </c>
      <c r="D67" s="105">
        <v>3</v>
      </c>
      <c r="E67" s="105">
        <v>213</v>
      </c>
      <c r="F67" s="105">
        <v>8</v>
      </c>
      <c r="G67" s="105">
        <v>27</v>
      </c>
      <c r="H67" s="105">
        <v>14</v>
      </c>
      <c r="I67" s="105">
        <v>375</v>
      </c>
      <c r="J67" s="105">
        <v>0</v>
      </c>
      <c r="K67" s="105">
        <v>0</v>
      </c>
      <c r="L67" s="105">
        <v>5385</v>
      </c>
      <c r="M67" s="105">
        <v>6</v>
      </c>
      <c r="N67" s="106">
        <v>0</v>
      </c>
      <c r="O67" s="106">
        <v>0</v>
      </c>
      <c r="P67" s="106">
        <v>0</v>
      </c>
      <c r="Q67" s="106">
        <v>0</v>
      </c>
      <c r="R67" s="106">
        <v>3</v>
      </c>
      <c r="S67" s="106">
        <v>30</v>
      </c>
      <c r="T67" s="106">
        <v>1</v>
      </c>
      <c r="U67" s="106">
        <v>60</v>
      </c>
      <c r="V67" s="106">
        <v>0</v>
      </c>
      <c r="W67" s="106">
        <v>903</v>
      </c>
      <c r="X67" s="106">
        <v>7</v>
      </c>
      <c r="Y67" s="106">
        <v>188</v>
      </c>
      <c r="Z67" s="106">
        <v>0</v>
      </c>
      <c r="AA67" s="106">
        <v>0</v>
      </c>
      <c r="AB67" s="106">
        <v>0</v>
      </c>
      <c r="AC67" s="106">
        <v>27</v>
      </c>
      <c r="AD67" s="106">
        <v>14</v>
      </c>
      <c r="AE67" s="106">
        <v>224</v>
      </c>
      <c r="AF67" s="106">
        <v>1</v>
      </c>
      <c r="AG67" s="106">
        <v>80</v>
      </c>
      <c r="AH67" s="106">
        <v>0</v>
      </c>
      <c r="AI67" s="106">
        <v>750</v>
      </c>
      <c r="AJ67" s="106">
        <v>27</v>
      </c>
      <c r="AK67" s="106">
        <v>510</v>
      </c>
      <c r="AL67" s="106">
        <v>0</v>
      </c>
      <c r="AM67" s="106">
        <v>0</v>
      </c>
    </row>
    <row r="68" spans="1:39" s="94" customFormat="1" ht="86.25" customHeight="1" x14ac:dyDescent="0.5">
      <c r="A68" s="123">
        <v>10</v>
      </c>
      <c r="B68" s="127" t="s">
        <v>208</v>
      </c>
      <c r="C68" s="105">
        <v>47</v>
      </c>
      <c r="D68" s="105">
        <v>2</v>
      </c>
      <c r="E68" s="105">
        <v>174</v>
      </c>
      <c r="F68" s="105">
        <v>3</v>
      </c>
      <c r="G68" s="105">
        <v>0</v>
      </c>
      <c r="H68" s="105">
        <v>0</v>
      </c>
      <c r="I68" s="105">
        <v>1825</v>
      </c>
      <c r="J68" s="105">
        <v>0</v>
      </c>
      <c r="K68" s="105">
        <v>0</v>
      </c>
      <c r="L68" s="105">
        <v>3175</v>
      </c>
      <c r="M68" s="105">
        <v>8</v>
      </c>
      <c r="N68" s="106">
        <v>1</v>
      </c>
      <c r="O68" s="106">
        <v>11</v>
      </c>
      <c r="P68" s="106">
        <v>0</v>
      </c>
      <c r="Q68" s="106">
        <v>0</v>
      </c>
      <c r="R68" s="106">
        <v>2</v>
      </c>
      <c r="S68" s="106">
        <v>20</v>
      </c>
      <c r="T68" s="106">
        <v>2</v>
      </c>
      <c r="U68" s="106">
        <v>120</v>
      </c>
      <c r="V68" s="106">
        <v>0</v>
      </c>
      <c r="W68" s="106">
        <v>55</v>
      </c>
      <c r="X68" s="106">
        <v>2</v>
      </c>
      <c r="Y68" s="106">
        <v>48</v>
      </c>
      <c r="Z68" s="106">
        <v>0</v>
      </c>
      <c r="AA68" s="106">
        <v>0</v>
      </c>
      <c r="AB68" s="106">
        <v>0</v>
      </c>
      <c r="AC68" s="106">
        <v>0</v>
      </c>
      <c r="AD68" s="106">
        <v>0</v>
      </c>
      <c r="AE68" s="106">
        <v>0</v>
      </c>
      <c r="AF68" s="106">
        <v>0</v>
      </c>
      <c r="AG68" s="106">
        <v>0</v>
      </c>
      <c r="AH68" s="106">
        <v>0</v>
      </c>
      <c r="AI68" s="106">
        <v>800</v>
      </c>
      <c r="AJ68" s="106">
        <v>24</v>
      </c>
      <c r="AK68" s="106">
        <v>601</v>
      </c>
      <c r="AL68" s="106">
        <v>0</v>
      </c>
      <c r="AM68" s="106">
        <v>0</v>
      </c>
    </row>
    <row r="69" spans="1:39" s="94" customFormat="1" ht="86.25" customHeight="1" x14ac:dyDescent="0.5">
      <c r="A69" s="123">
        <v>11</v>
      </c>
      <c r="B69" s="125" t="s">
        <v>209</v>
      </c>
      <c r="C69" s="105">
        <v>60</v>
      </c>
      <c r="D69" s="105">
        <v>1</v>
      </c>
      <c r="E69" s="105">
        <v>190</v>
      </c>
      <c r="F69" s="105">
        <v>5</v>
      </c>
      <c r="G69" s="105">
        <v>27</v>
      </c>
      <c r="H69" s="105">
        <v>3</v>
      </c>
      <c r="I69" s="105">
        <v>375</v>
      </c>
      <c r="J69" s="105">
        <v>0</v>
      </c>
      <c r="K69" s="105">
        <v>0</v>
      </c>
      <c r="L69" s="105">
        <v>5161</v>
      </c>
      <c r="M69" s="105">
        <v>7</v>
      </c>
      <c r="N69" s="106">
        <v>0</v>
      </c>
      <c r="O69" s="106">
        <v>0</v>
      </c>
      <c r="P69" s="106">
        <v>0</v>
      </c>
      <c r="Q69" s="106">
        <v>0</v>
      </c>
      <c r="R69" s="106">
        <v>1</v>
      </c>
      <c r="S69" s="106">
        <v>11</v>
      </c>
      <c r="T69" s="106">
        <v>2</v>
      </c>
      <c r="U69" s="106">
        <v>105</v>
      </c>
      <c r="V69" s="106">
        <v>0</v>
      </c>
      <c r="W69" s="106">
        <v>57</v>
      </c>
      <c r="X69" s="106">
        <v>4</v>
      </c>
      <c r="Y69" s="106">
        <v>87</v>
      </c>
      <c r="Z69" s="106">
        <v>0</v>
      </c>
      <c r="AA69" s="106">
        <v>0</v>
      </c>
      <c r="AB69" s="106">
        <v>0</v>
      </c>
      <c r="AC69" s="106">
        <v>27</v>
      </c>
      <c r="AD69" s="106">
        <v>3</v>
      </c>
      <c r="AE69" s="106">
        <v>31</v>
      </c>
      <c r="AF69" s="106">
        <v>0</v>
      </c>
      <c r="AG69" s="106">
        <v>0</v>
      </c>
      <c r="AH69" s="106">
        <v>0</v>
      </c>
      <c r="AI69" s="106">
        <v>570</v>
      </c>
      <c r="AJ69" s="106">
        <v>69</v>
      </c>
      <c r="AK69" s="106">
        <v>456</v>
      </c>
      <c r="AL69" s="106">
        <v>0</v>
      </c>
      <c r="AM69" s="106">
        <v>0</v>
      </c>
    </row>
    <row r="70" spans="1:39" s="94" customFormat="1" ht="86.25" customHeight="1" x14ac:dyDescent="0.5">
      <c r="A70" s="123">
        <v>12</v>
      </c>
      <c r="B70" s="125" t="s">
        <v>210</v>
      </c>
      <c r="C70" s="105">
        <v>1</v>
      </c>
      <c r="D70" s="105">
        <v>3</v>
      </c>
      <c r="E70" s="105">
        <v>162</v>
      </c>
      <c r="F70" s="105">
        <v>3</v>
      </c>
      <c r="G70" s="105">
        <v>0</v>
      </c>
      <c r="H70" s="105">
        <v>10</v>
      </c>
      <c r="I70" s="105">
        <v>250</v>
      </c>
      <c r="J70" s="105">
        <v>0</v>
      </c>
      <c r="K70" s="105">
        <v>0</v>
      </c>
      <c r="L70" s="105">
        <v>3415</v>
      </c>
      <c r="M70" s="105">
        <v>5</v>
      </c>
      <c r="N70" s="106">
        <v>0</v>
      </c>
      <c r="O70" s="106">
        <v>0</v>
      </c>
      <c r="P70" s="106">
        <v>0</v>
      </c>
      <c r="Q70" s="106">
        <v>0</v>
      </c>
      <c r="R70" s="106">
        <v>3</v>
      </c>
      <c r="S70" s="106">
        <v>30</v>
      </c>
      <c r="T70" s="106">
        <v>3</v>
      </c>
      <c r="U70" s="106">
        <v>142</v>
      </c>
      <c r="V70" s="106">
        <v>0</v>
      </c>
      <c r="W70" s="106">
        <v>55</v>
      </c>
      <c r="X70" s="106">
        <v>2</v>
      </c>
      <c r="Y70" s="106">
        <v>64</v>
      </c>
      <c r="Z70" s="106">
        <v>0</v>
      </c>
      <c r="AA70" s="106">
        <v>0</v>
      </c>
      <c r="AB70" s="106">
        <v>0</v>
      </c>
      <c r="AC70" s="106">
        <v>0</v>
      </c>
      <c r="AD70" s="106">
        <v>10</v>
      </c>
      <c r="AE70" s="106">
        <v>150</v>
      </c>
      <c r="AF70" s="106">
        <v>1</v>
      </c>
      <c r="AG70" s="106">
        <v>38</v>
      </c>
      <c r="AH70" s="106">
        <v>0</v>
      </c>
      <c r="AI70" s="106">
        <v>550</v>
      </c>
      <c r="AJ70" s="106">
        <v>20</v>
      </c>
      <c r="AK70" s="106">
        <v>301</v>
      </c>
      <c r="AL70" s="106">
        <v>0</v>
      </c>
      <c r="AM70" s="106">
        <v>0</v>
      </c>
    </row>
    <row r="71" spans="1:39" s="94" customFormat="1" ht="86.25" customHeight="1" x14ac:dyDescent="0.5">
      <c r="A71" s="123">
        <v>13</v>
      </c>
      <c r="B71" s="126" t="s">
        <v>211</v>
      </c>
      <c r="C71" s="105">
        <v>67</v>
      </c>
      <c r="D71" s="105">
        <v>5</v>
      </c>
      <c r="E71" s="105">
        <v>325</v>
      </c>
      <c r="F71" s="105">
        <v>11</v>
      </c>
      <c r="G71" s="105">
        <v>54</v>
      </c>
      <c r="H71" s="105">
        <v>3</v>
      </c>
      <c r="I71" s="105">
        <v>250</v>
      </c>
      <c r="J71" s="105">
        <v>0</v>
      </c>
      <c r="K71" s="105">
        <v>0</v>
      </c>
      <c r="L71" s="105">
        <v>6805</v>
      </c>
      <c r="M71" s="105">
        <v>28</v>
      </c>
      <c r="N71" s="106">
        <v>4</v>
      </c>
      <c r="O71" s="106">
        <v>552</v>
      </c>
      <c r="P71" s="106">
        <v>0</v>
      </c>
      <c r="Q71" s="106">
        <v>0</v>
      </c>
      <c r="R71" s="106">
        <v>5</v>
      </c>
      <c r="S71" s="106">
        <v>46</v>
      </c>
      <c r="T71" s="106">
        <v>4</v>
      </c>
      <c r="U71" s="106">
        <v>182</v>
      </c>
      <c r="V71" s="106">
        <v>0</v>
      </c>
      <c r="W71" s="106">
        <v>384</v>
      </c>
      <c r="X71" s="106">
        <v>10</v>
      </c>
      <c r="Y71" s="106">
        <v>307</v>
      </c>
      <c r="Z71" s="106">
        <v>0</v>
      </c>
      <c r="AA71" s="106">
        <v>0</v>
      </c>
      <c r="AB71" s="106">
        <v>0</v>
      </c>
      <c r="AC71" s="106">
        <v>61</v>
      </c>
      <c r="AD71" s="106">
        <v>3</v>
      </c>
      <c r="AE71" s="106">
        <v>46</v>
      </c>
      <c r="AF71" s="106">
        <v>0</v>
      </c>
      <c r="AG71" s="106">
        <v>0</v>
      </c>
      <c r="AH71" s="106">
        <v>0</v>
      </c>
      <c r="AI71" s="106">
        <v>1800</v>
      </c>
      <c r="AJ71" s="106">
        <v>30</v>
      </c>
      <c r="AK71" s="106">
        <v>360</v>
      </c>
      <c r="AL71" s="106">
        <v>0</v>
      </c>
      <c r="AM71" s="106">
        <v>0</v>
      </c>
    </row>
    <row r="72" spans="1:39" s="94" customFormat="1" ht="86.25" customHeight="1" x14ac:dyDescent="0.5">
      <c r="A72" s="349" t="s">
        <v>116</v>
      </c>
      <c r="B72" s="349"/>
      <c r="C72" s="134">
        <f t="shared" ref="C72" si="9">SUM(C73:C87)</f>
        <v>162</v>
      </c>
      <c r="D72" s="134">
        <f t="shared" ref="D72:AM72" si="10">SUM(D73:D87)</f>
        <v>169</v>
      </c>
      <c r="E72" s="134">
        <f t="shared" si="10"/>
        <v>6907</v>
      </c>
      <c r="F72" s="134">
        <f t="shared" si="10"/>
        <v>2050</v>
      </c>
      <c r="G72" s="134">
        <f t="shared" ref="G72:J72" si="11">SUM(G73:G87)</f>
        <v>104</v>
      </c>
      <c r="H72" s="134">
        <f t="shared" si="11"/>
        <v>2304</v>
      </c>
      <c r="I72" s="134">
        <f t="shared" si="11"/>
        <v>27473</v>
      </c>
      <c r="J72" s="134">
        <f t="shared" si="11"/>
        <v>1094</v>
      </c>
      <c r="K72" s="134">
        <f t="shared" si="10"/>
        <v>0</v>
      </c>
      <c r="L72" s="134">
        <f t="shared" si="10"/>
        <v>215613</v>
      </c>
      <c r="M72" s="134">
        <f t="shared" si="10"/>
        <v>2</v>
      </c>
      <c r="N72" s="134">
        <f t="shared" si="10"/>
        <v>0</v>
      </c>
      <c r="O72" s="134">
        <f t="shared" si="10"/>
        <v>0</v>
      </c>
      <c r="P72" s="134">
        <f t="shared" si="10"/>
        <v>0</v>
      </c>
      <c r="Q72" s="134">
        <f t="shared" si="10"/>
        <v>0</v>
      </c>
      <c r="R72" s="134">
        <f t="shared" si="10"/>
        <v>18</v>
      </c>
      <c r="S72" s="134">
        <f t="shared" si="10"/>
        <v>227</v>
      </c>
      <c r="T72" s="134">
        <f t="shared" si="10"/>
        <v>0</v>
      </c>
      <c r="U72" s="134">
        <f t="shared" si="10"/>
        <v>0</v>
      </c>
      <c r="V72" s="134">
        <f t="shared" si="10"/>
        <v>0</v>
      </c>
      <c r="W72" s="134">
        <f t="shared" si="10"/>
        <v>6907</v>
      </c>
      <c r="X72" s="134">
        <f t="shared" si="10"/>
        <v>2050</v>
      </c>
      <c r="Y72" s="134">
        <f t="shared" si="10"/>
        <v>32900</v>
      </c>
      <c r="Z72" s="134">
        <f t="shared" si="10"/>
        <v>0</v>
      </c>
      <c r="AA72" s="134">
        <f t="shared" si="10"/>
        <v>0</v>
      </c>
      <c r="AB72" s="134">
        <f t="shared" si="10"/>
        <v>0</v>
      </c>
      <c r="AC72" s="134">
        <f t="shared" si="10"/>
        <v>137</v>
      </c>
      <c r="AD72" s="134">
        <f t="shared" si="10"/>
        <v>2304</v>
      </c>
      <c r="AE72" s="134">
        <f t="shared" si="10"/>
        <v>30656</v>
      </c>
      <c r="AF72" s="134">
        <f t="shared" si="10"/>
        <v>0</v>
      </c>
      <c r="AG72" s="134">
        <f t="shared" si="10"/>
        <v>0</v>
      </c>
      <c r="AH72" s="134">
        <f t="shared" si="10"/>
        <v>0</v>
      </c>
      <c r="AI72" s="134">
        <f t="shared" si="10"/>
        <v>1833</v>
      </c>
      <c r="AJ72" s="134">
        <f t="shared" si="10"/>
        <v>1094</v>
      </c>
      <c r="AK72" s="134">
        <f t="shared" si="10"/>
        <v>26914</v>
      </c>
      <c r="AL72" s="134">
        <f t="shared" si="10"/>
        <v>0</v>
      </c>
      <c r="AM72" s="134">
        <f t="shared" si="10"/>
        <v>0</v>
      </c>
    </row>
    <row r="73" spans="1:39" s="94" customFormat="1" ht="86.25" customHeight="1" x14ac:dyDescent="0.5">
      <c r="A73" s="123">
        <v>1</v>
      </c>
      <c r="B73" s="124" t="s">
        <v>212</v>
      </c>
      <c r="C73" s="105">
        <v>5</v>
      </c>
      <c r="D73" s="105">
        <v>0</v>
      </c>
      <c r="E73" s="105">
        <v>160</v>
      </c>
      <c r="F73" s="105">
        <v>454</v>
      </c>
      <c r="G73" s="105">
        <v>0</v>
      </c>
      <c r="H73" s="105">
        <v>121</v>
      </c>
      <c r="I73" s="105">
        <v>130</v>
      </c>
      <c r="J73" s="105">
        <v>42</v>
      </c>
      <c r="K73" s="105">
        <v>0</v>
      </c>
      <c r="L73" s="105">
        <v>17559</v>
      </c>
      <c r="M73" s="105">
        <v>0</v>
      </c>
      <c r="N73" s="106">
        <v>0</v>
      </c>
      <c r="O73" s="106">
        <v>0</v>
      </c>
      <c r="P73" s="106">
        <v>0</v>
      </c>
      <c r="Q73" s="106">
        <v>0</v>
      </c>
      <c r="R73" s="106">
        <v>0</v>
      </c>
      <c r="S73" s="106">
        <v>0</v>
      </c>
      <c r="T73" s="106">
        <v>0</v>
      </c>
      <c r="U73" s="106">
        <v>0</v>
      </c>
      <c r="V73" s="106">
        <v>0</v>
      </c>
      <c r="W73" s="106">
        <v>160</v>
      </c>
      <c r="X73" s="106">
        <v>454</v>
      </c>
      <c r="Y73" s="106">
        <v>7264</v>
      </c>
      <c r="Z73" s="106">
        <v>0</v>
      </c>
      <c r="AA73" s="106">
        <v>0</v>
      </c>
      <c r="AB73" s="106">
        <v>0</v>
      </c>
      <c r="AC73" s="106">
        <v>0</v>
      </c>
      <c r="AD73" s="106">
        <v>121</v>
      </c>
      <c r="AE73" s="106">
        <v>1218</v>
      </c>
      <c r="AF73" s="106">
        <v>0</v>
      </c>
      <c r="AG73" s="106">
        <v>0</v>
      </c>
      <c r="AH73" s="106">
        <v>0</v>
      </c>
      <c r="AI73" s="106">
        <v>50</v>
      </c>
      <c r="AJ73" s="106">
        <v>42</v>
      </c>
      <c r="AK73" s="106">
        <v>884</v>
      </c>
      <c r="AL73" s="106">
        <v>0</v>
      </c>
      <c r="AM73" s="106">
        <v>0</v>
      </c>
    </row>
    <row r="74" spans="1:39" s="94" customFormat="1" ht="86.25" customHeight="1" x14ac:dyDescent="0.5">
      <c r="A74" s="123">
        <v>2</v>
      </c>
      <c r="B74" s="125" t="s">
        <v>213</v>
      </c>
      <c r="C74" s="105">
        <v>5</v>
      </c>
      <c r="D74" s="105">
        <v>2</v>
      </c>
      <c r="E74" s="105">
        <v>152</v>
      </c>
      <c r="F74" s="105">
        <v>102</v>
      </c>
      <c r="G74" s="105">
        <v>0</v>
      </c>
      <c r="H74" s="105">
        <v>122</v>
      </c>
      <c r="I74" s="105">
        <v>2000</v>
      </c>
      <c r="J74" s="105">
        <v>61</v>
      </c>
      <c r="K74" s="105">
        <v>0</v>
      </c>
      <c r="L74" s="105">
        <v>11034</v>
      </c>
      <c r="M74" s="105">
        <v>0</v>
      </c>
      <c r="N74" s="106">
        <v>0</v>
      </c>
      <c r="O74" s="106">
        <v>0</v>
      </c>
      <c r="P74" s="106">
        <v>0</v>
      </c>
      <c r="Q74" s="106">
        <v>0</v>
      </c>
      <c r="R74" s="106">
        <v>1</v>
      </c>
      <c r="S74" s="106">
        <v>4</v>
      </c>
      <c r="T74" s="106">
        <v>0</v>
      </c>
      <c r="U74" s="106">
        <v>0</v>
      </c>
      <c r="V74" s="106">
        <v>0</v>
      </c>
      <c r="W74" s="106">
        <v>152</v>
      </c>
      <c r="X74" s="106">
        <v>102</v>
      </c>
      <c r="Y74" s="106">
        <v>1632</v>
      </c>
      <c r="Z74" s="106">
        <v>0</v>
      </c>
      <c r="AA74" s="106">
        <v>0</v>
      </c>
      <c r="AB74" s="106">
        <v>0</v>
      </c>
      <c r="AC74" s="106">
        <v>0</v>
      </c>
      <c r="AD74" s="106">
        <v>122</v>
      </c>
      <c r="AE74" s="106">
        <v>1365</v>
      </c>
      <c r="AF74" s="106">
        <v>0</v>
      </c>
      <c r="AG74" s="106">
        <v>0</v>
      </c>
      <c r="AH74" s="106">
        <v>0</v>
      </c>
      <c r="AI74" s="106">
        <v>65</v>
      </c>
      <c r="AJ74" s="106">
        <v>61</v>
      </c>
      <c r="AK74" s="106">
        <v>915</v>
      </c>
      <c r="AL74" s="106">
        <v>0</v>
      </c>
      <c r="AM74" s="106">
        <v>0</v>
      </c>
    </row>
    <row r="75" spans="1:39" s="94" customFormat="1" ht="86.25" customHeight="1" x14ac:dyDescent="0.5">
      <c r="A75" s="123">
        <v>3</v>
      </c>
      <c r="B75" s="126" t="s">
        <v>214</v>
      </c>
      <c r="C75" s="105">
        <v>8</v>
      </c>
      <c r="D75" s="105">
        <v>0</v>
      </c>
      <c r="E75" s="105">
        <v>150</v>
      </c>
      <c r="F75" s="105">
        <v>128</v>
      </c>
      <c r="G75" s="105">
        <v>0</v>
      </c>
      <c r="H75" s="105">
        <v>156</v>
      </c>
      <c r="I75" s="105">
        <v>0</v>
      </c>
      <c r="J75" s="105">
        <v>50</v>
      </c>
      <c r="K75" s="105">
        <v>0</v>
      </c>
      <c r="L75" s="105">
        <v>9864</v>
      </c>
      <c r="M75" s="105">
        <v>0</v>
      </c>
      <c r="N75" s="106">
        <v>0</v>
      </c>
      <c r="O75" s="106">
        <v>0</v>
      </c>
      <c r="P75" s="106">
        <v>0</v>
      </c>
      <c r="Q75" s="106">
        <v>0</v>
      </c>
      <c r="R75" s="106">
        <v>0</v>
      </c>
      <c r="S75" s="106">
        <v>0</v>
      </c>
      <c r="T75" s="106">
        <v>0</v>
      </c>
      <c r="U75" s="106">
        <v>0</v>
      </c>
      <c r="V75" s="106">
        <v>0</v>
      </c>
      <c r="W75" s="106">
        <v>150</v>
      </c>
      <c r="X75" s="106">
        <v>128</v>
      </c>
      <c r="Y75" s="106">
        <v>2048</v>
      </c>
      <c r="Z75" s="106">
        <v>0</v>
      </c>
      <c r="AA75" s="106">
        <v>0</v>
      </c>
      <c r="AB75" s="106">
        <v>0</v>
      </c>
      <c r="AC75" s="106">
        <v>0</v>
      </c>
      <c r="AD75" s="106">
        <v>156</v>
      </c>
      <c r="AE75" s="106">
        <v>2526</v>
      </c>
      <c r="AF75" s="106">
        <v>0</v>
      </c>
      <c r="AG75" s="106">
        <v>0</v>
      </c>
      <c r="AH75" s="106">
        <v>0</v>
      </c>
      <c r="AI75" s="106">
        <v>50</v>
      </c>
      <c r="AJ75" s="106">
        <v>50</v>
      </c>
      <c r="AK75" s="106">
        <v>1000</v>
      </c>
      <c r="AL75" s="106">
        <v>0</v>
      </c>
      <c r="AM75" s="106">
        <v>0</v>
      </c>
    </row>
    <row r="76" spans="1:39" s="94" customFormat="1" ht="86.25" customHeight="1" x14ac:dyDescent="0.5">
      <c r="A76" s="123">
        <v>4</v>
      </c>
      <c r="B76" s="126" t="s">
        <v>215</v>
      </c>
      <c r="C76" s="105">
        <v>45</v>
      </c>
      <c r="D76" s="105">
        <v>2</v>
      </c>
      <c r="E76" s="105">
        <v>462</v>
      </c>
      <c r="F76" s="105">
        <v>180</v>
      </c>
      <c r="G76" s="105">
        <v>10</v>
      </c>
      <c r="H76" s="105">
        <v>383</v>
      </c>
      <c r="I76" s="105">
        <v>2000</v>
      </c>
      <c r="J76" s="105">
        <v>95</v>
      </c>
      <c r="K76" s="105">
        <v>0</v>
      </c>
      <c r="L76" s="105">
        <v>21614</v>
      </c>
      <c r="M76" s="105">
        <v>0</v>
      </c>
      <c r="N76" s="106">
        <v>0</v>
      </c>
      <c r="O76" s="106">
        <v>0</v>
      </c>
      <c r="P76" s="106">
        <v>0</v>
      </c>
      <c r="Q76" s="106">
        <v>0</v>
      </c>
      <c r="R76" s="106">
        <v>0</v>
      </c>
      <c r="S76" s="106">
        <v>0</v>
      </c>
      <c r="T76" s="106">
        <v>0</v>
      </c>
      <c r="U76" s="106">
        <v>0</v>
      </c>
      <c r="V76" s="106">
        <v>0</v>
      </c>
      <c r="W76" s="106">
        <v>462</v>
      </c>
      <c r="X76" s="106">
        <v>180</v>
      </c>
      <c r="Y76" s="106">
        <v>2880</v>
      </c>
      <c r="Z76" s="106">
        <v>0</v>
      </c>
      <c r="AA76" s="106">
        <v>0</v>
      </c>
      <c r="AB76" s="106">
        <v>0</v>
      </c>
      <c r="AC76" s="106">
        <v>20</v>
      </c>
      <c r="AD76" s="106">
        <v>383</v>
      </c>
      <c r="AE76" s="106">
        <v>5674</v>
      </c>
      <c r="AF76" s="106">
        <v>0</v>
      </c>
      <c r="AG76" s="106">
        <v>0</v>
      </c>
      <c r="AH76" s="106">
        <v>0</v>
      </c>
      <c r="AI76" s="106">
        <v>700</v>
      </c>
      <c r="AJ76" s="106">
        <v>95</v>
      </c>
      <c r="AK76" s="106">
        <v>2850</v>
      </c>
      <c r="AL76" s="106">
        <v>0</v>
      </c>
      <c r="AM76" s="106">
        <v>0</v>
      </c>
    </row>
    <row r="77" spans="1:39" s="94" customFormat="1" ht="86.25" customHeight="1" x14ac:dyDescent="0.5">
      <c r="A77" s="123">
        <v>5</v>
      </c>
      <c r="B77" s="126" t="s">
        <v>216</v>
      </c>
      <c r="C77" s="105">
        <v>1</v>
      </c>
      <c r="D77" s="105">
        <v>140</v>
      </c>
      <c r="E77" s="105">
        <v>60</v>
      </c>
      <c r="F77" s="105">
        <v>148</v>
      </c>
      <c r="G77" s="105">
        <v>30</v>
      </c>
      <c r="H77" s="105">
        <v>145</v>
      </c>
      <c r="I77" s="105">
        <v>250</v>
      </c>
      <c r="J77" s="105">
        <v>99</v>
      </c>
      <c r="K77" s="105">
        <v>0</v>
      </c>
      <c r="L77" s="105">
        <v>15453</v>
      </c>
      <c r="M77" s="105">
        <v>0</v>
      </c>
      <c r="N77" s="106">
        <v>0</v>
      </c>
      <c r="O77" s="106">
        <v>0</v>
      </c>
      <c r="P77" s="106">
        <v>0</v>
      </c>
      <c r="Q77" s="106">
        <v>0</v>
      </c>
      <c r="R77" s="106">
        <v>7</v>
      </c>
      <c r="S77" s="106">
        <v>84</v>
      </c>
      <c r="T77" s="106">
        <v>0</v>
      </c>
      <c r="U77" s="106">
        <v>0</v>
      </c>
      <c r="V77" s="106">
        <v>0</v>
      </c>
      <c r="W77" s="106">
        <v>60</v>
      </c>
      <c r="X77" s="106">
        <v>148</v>
      </c>
      <c r="Y77" s="106">
        <v>2368</v>
      </c>
      <c r="Z77" s="106">
        <v>0</v>
      </c>
      <c r="AA77" s="106">
        <v>0</v>
      </c>
      <c r="AB77" s="106">
        <v>0</v>
      </c>
      <c r="AC77" s="106">
        <v>0</v>
      </c>
      <c r="AD77" s="106">
        <v>145</v>
      </c>
      <c r="AE77" s="106">
        <v>2164</v>
      </c>
      <c r="AF77" s="106">
        <v>0</v>
      </c>
      <c r="AG77" s="106">
        <v>0</v>
      </c>
      <c r="AH77" s="106">
        <v>0</v>
      </c>
      <c r="AI77" s="106">
        <v>78</v>
      </c>
      <c r="AJ77" s="106">
        <v>99</v>
      </c>
      <c r="AK77" s="106">
        <v>3299</v>
      </c>
      <c r="AL77" s="106">
        <v>0</v>
      </c>
      <c r="AM77" s="106">
        <v>0</v>
      </c>
    </row>
    <row r="78" spans="1:39" s="94" customFormat="1" ht="86.25" customHeight="1" x14ac:dyDescent="0.5">
      <c r="A78" s="123">
        <v>6</v>
      </c>
      <c r="B78" s="125" t="s">
        <v>217</v>
      </c>
      <c r="C78" s="105">
        <v>6</v>
      </c>
      <c r="D78" s="105">
        <v>0</v>
      </c>
      <c r="E78" s="105">
        <v>160</v>
      </c>
      <c r="F78" s="105">
        <v>50</v>
      </c>
      <c r="G78" s="105">
        <v>0</v>
      </c>
      <c r="H78" s="105">
        <v>85</v>
      </c>
      <c r="I78" s="105">
        <v>493</v>
      </c>
      <c r="J78" s="105">
        <v>62</v>
      </c>
      <c r="K78" s="105">
        <v>0</v>
      </c>
      <c r="L78" s="105">
        <v>14104</v>
      </c>
      <c r="M78" s="105">
        <v>0</v>
      </c>
      <c r="N78" s="106">
        <v>0</v>
      </c>
      <c r="O78" s="106">
        <v>0</v>
      </c>
      <c r="P78" s="106">
        <v>0</v>
      </c>
      <c r="Q78" s="106">
        <v>0</v>
      </c>
      <c r="R78" s="106">
        <v>0</v>
      </c>
      <c r="S78" s="106">
        <v>0</v>
      </c>
      <c r="T78" s="106">
        <v>0</v>
      </c>
      <c r="U78" s="106">
        <v>0</v>
      </c>
      <c r="V78" s="106">
        <v>0</v>
      </c>
      <c r="W78" s="106">
        <v>160</v>
      </c>
      <c r="X78" s="106">
        <v>50</v>
      </c>
      <c r="Y78" s="106">
        <v>800</v>
      </c>
      <c r="Z78" s="106">
        <v>0</v>
      </c>
      <c r="AA78" s="106">
        <v>0</v>
      </c>
      <c r="AB78" s="106">
        <v>0</v>
      </c>
      <c r="AC78" s="106">
        <v>0</v>
      </c>
      <c r="AD78" s="106">
        <v>85</v>
      </c>
      <c r="AE78" s="106">
        <v>1292</v>
      </c>
      <c r="AF78" s="106">
        <v>0</v>
      </c>
      <c r="AG78" s="106">
        <v>0</v>
      </c>
      <c r="AH78" s="106">
        <v>0</v>
      </c>
      <c r="AI78" s="106">
        <v>80</v>
      </c>
      <c r="AJ78" s="106">
        <v>62</v>
      </c>
      <c r="AK78" s="106">
        <v>1641</v>
      </c>
      <c r="AL78" s="106">
        <v>0</v>
      </c>
      <c r="AM78" s="106">
        <v>0</v>
      </c>
    </row>
    <row r="79" spans="1:39" s="94" customFormat="1" ht="86.25" customHeight="1" x14ac:dyDescent="0.5">
      <c r="A79" s="123">
        <v>7</v>
      </c>
      <c r="B79" s="126" t="s">
        <v>218</v>
      </c>
      <c r="C79" s="105">
        <v>8</v>
      </c>
      <c r="D79" s="105">
        <v>7</v>
      </c>
      <c r="E79" s="105">
        <v>1201</v>
      </c>
      <c r="F79" s="105">
        <v>25</v>
      </c>
      <c r="G79" s="105">
        <v>0</v>
      </c>
      <c r="H79" s="105">
        <v>78</v>
      </c>
      <c r="I79" s="105">
        <v>0</v>
      </c>
      <c r="J79" s="105">
        <v>12</v>
      </c>
      <c r="K79" s="105">
        <v>0</v>
      </c>
      <c r="L79" s="105">
        <v>8520</v>
      </c>
      <c r="M79" s="105">
        <v>0</v>
      </c>
      <c r="N79" s="106">
        <v>0</v>
      </c>
      <c r="O79" s="106">
        <v>0</v>
      </c>
      <c r="P79" s="106">
        <v>0</v>
      </c>
      <c r="Q79" s="106">
        <v>0</v>
      </c>
      <c r="R79" s="106">
        <v>5</v>
      </c>
      <c r="S79" s="106">
        <v>66</v>
      </c>
      <c r="T79" s="106">
        <v>0</v>
      </c>
      <c r="U79" s="106">
        <v>0</v>
      </c>
      <c r="V79" s="106">
        <v>0</v>
      </c>
      <c r="W79" s="106">
        <v>1201</v>
      </c>
      <c r="X79" s="106">
        <v>25</v>
      </c>
      <c r="Y79" s="106">
        <v>400</v>
      </c>
      <c r="Z79" s="106">
        <v>0</v>
      </c>
      <c r="AA79" s="106">
        <v>0</v>
      </c>
      <c r="AB79" s="106">
        <v>0</v>
      </c>
      <c r="AC79" s="106">
        <v>0</v>
      </c>
      <c r="AD79" s="106">
        <v>78</v>
      </c>
      <c r="AE79" s="106">
        <v>1026</v>
      </c>
      <c r="AF79" s="106">
        <v>0</v>
      </c>
      <c r="AG79" s="106">
        <v>0</v>
      </c>
      <c r="AH79" s="106">
        <v>0</v>
      </c>
      <c r="AI79" s="106">
        <v>100</v>
      </c>
      <c r="AJ79" s="106">
        <v>12</v>
      </c>
      <c r="AK79" s="106">
        <v>546</v>
      </c>
      <c r="AL79" s="106">
        <v>0</v>
      </c>
      <c r="AM79" s="106">
        <v>0</v>
      </c>
    </row>
    <row r="80" spans="1:39" s="94" customFormat="1" ht="86.25" customHeight="1" x14ac:dyDescent="0.5">
      <c r="A80" s="123">
        <v>8</v>
      </c>
      <c r="B80" s="127" t="s">
        <v>219</v>
      </c>
      <c r="C80" s="105">
        <v>3</v>
      </c>
      <c r="D80" s="105">
        <v>0</v>
      </c>
      <c r="E80" s="105">
        <v>160</v>
      </c>
      <c r="F80" s="105">
        <v>165</v>
      </c>
      <c r="G80" s="105">
        <v>0</v>
      </c>
      <c r="H80" s="105">
        <v>81</v>
      </c>
      <c r="I80" s="105">
        <v>12000</v>
      </c>
      <c r="J80" s="105">
        <v>28</v>
      </c>
      <c r="K80" s="105">
        <v>0</v>
      </c>
      <c r="L80" s="105">
        <v>7154</v>
      </c>
      <c r="M80" s="105">
        <v>0</v>
      </c>
      <c r="N80" s="106">
        <v>0</v>
      </c>
      <c r="O80" s="106">
        <v>0</v>
      </c>
      <c r="P80" s="106">
        <v>0</v>
      </c>
      <c r="Q80" s="106">
        <v>0</v>
      </c>
      <c r="R80" s="106">
        <v>0</v>
      </c>
      <c r="S80" s="106">
        <v>0</v>
      </c>
      <c r="T80" s="106">
        <v>0</v>
      </c>
      <c r="U80" s="106">
        <v>0</v>
      </c>
      <c r="V80" s="106">
        <v>0</v>
      </c>
      <c r="W80" s="106">
        <v>160</v>
      </c>
      <c r="X80" s="106">
        <v>165</v>
      </c>
      <c r="Y80" s="106">
        <v>2640</v>
      </c>
      <c r="Z80" s="106">
        <v>0</v>
      </c>
      <c r="AA80" s="106">
        <v>0</v>
      </c>
      <c r="AB80" s="106">
        <v>0</v>
      </c>
      <c r="AC80" s="106">
        <v>7</v>
      </c>
      <c r="AD80" s="106">
        <v>81</v>
      </c>
      <c r="AE80" s="106">
        <v>1425</v>
      </c>
      <c r="AF80" s="106">
        <v>0</v>
      </c>
      <c r="AG80" s="106">
        <v>0</v>
      </c>
      <c r="AH80" s="106">
        <v>0</v>
      </c>
      <c r="AI80" s="106">
        <v>200</v>
      </c>
      <c r="AJ80" s="106">
        <v>28</v>
      </c>
      <c r="AK80" s="106">
        <v>752</v>
      </c>
      <c r="AL80" s="106">
        <v>0</v>
      </c>
      <c r="AM80" s="106">
        <v>0</v>
      </c>
    </row>
    <row r="81" spans="1:39" s="94" customFormat="1" ht="86.25" customHeight="1" x14ac:dyDescent="0.5">
      <c r="A81" s="123">
        <v>9</v>
      </c>
      <c r="B81" s="125" t="s">
        <v>220</v>
      </c>
      <c r="C81" s="105">
        <v>12</v>
      </c>
      <c r="D81" s="105">
        <v>3</v>
      </c>
      <c r="E81" s="105">
        <v>301</v>
      </c>
      <c r="F81" s="105">
        <v>230</v>
      </c>
      <c r="G81" s="105">
        <v>0</v>
      </c>
      <c r="H81" s="105">
        <v>234</v>
      </c>
      <c r="I81" s="105">
        <v>2500</v>
      </c>
      <c r="J81" s="105">
        <v>192</v>
      </c>
      <c r="K81" s="105">
        <v>0</v>
      </c>
      <c r="L81" s="105">
        <v>18807</v>
      </c>
      <c r="M81" s="105">
        <v>0</v>
      </c>
      <c r="N81" s="106">
        <v>0</v>
      </c>
      <c r="O81" s="106">
        <v>0</v>
      </c>
      <c r="P81" s="106">
        <v>0</v>
      </c>
      <c r="Q81" s="106">
        <v>0</v>
      </c>
      <c r="R81" s="106">
        <v>1</v>
      </c>
      <c r="S81" s="106">
        <v>12</v>
      </c>
      <c r="T81" s="106">
        <v>0</v>
      </c>
      <c r="U81" s="106">
        <v>0</v>
      </c>
      <c r="V81" s="106">
        <v>0</v>
      </c>
      <c r="W81" s="106">
        <v>301</v>
      </c>
      <c r="X81" s="106">
        <v>230</v>
      </c>
      <c r="Y81" s="106">
        <v>3680</v>
      </c>
      <c r="Z81" s="106">
        <v>0</v>
      </c>
      <c r="AA81" s="106">
        <v>0</v>
      </c>
      <c r="AB81" s="106">
        <v>0</v>
      </c>
      <c r="AC81" s="106">
        <v>0</v>
      </c>
      <c r="AD81" s="106">
        <v>234</v>
      </c>
      <c r="AE81" s="106">
        <v>2208</v>
      </c>
      <c r="AF81" s="106">
        <v>0</v>
      </c>
      <c r="AG81" s="106">
        <v>0</v>
      </c>
      <c r="AH81" s="106">
        <v>0</v>
      </c>
      <c r="AI81" s="106">
        <v>100</v>
      </c>
      <c r="AJ81" s="106">
        <v>192</v>
      </c>
      <c r="AK81" s="106">
        <v>5760</v>
      </c>
      <c r="AL81" s="106">
        <v>0</v>
      </c>
      <c r="AM81" s="106">
        <v>0</v>
      </c>
    </row>
    <row r="82" spans="1:39" s="94" customFormat="1" ht="86.25" customHeight="1" x14ac:dyDescent="0.5">
      <c r="A82" s="123">
        <v>10</v>
      </c>
      <c r="B82" s="127" t="s">
        <v>221</v>
      </c>
      <c r="C82" s="105">
        <v>16</v>
      </c>
      <c r="D82" s="105">
        <v>0</v>
      </c>
      <c r="E82" s="105">
        <v>256</v>
      </c>
      <c r="F82" s="105">
        <v>122</v>
      </c>
      <c r="G82" s="105">
        <v>3</v>
      </c>
      <c r="H82" s="105">
        <v>248</v>
      </c>
      <c r="I82" s="105">
        <v>3000</v>
      </c>
      <c r="J82" s="105">
        <v>124</v>
      </c>
      <c r="K82" s="105">
        <v>0</v>
      </c>
      <c r="L82" s="105">
        <v>20296</v>
      </c>
      <c r="M82" s="105">
        <v>0</v>
      </c>
      <c r="N82" s="106">
        <v>0</v>
      </c>
      <c r="O82" s="106">
        <v>0</v>
      </c>
      <c r="P82" s="106">
        <v>0</v>
      </c>
      <c r="Q82" s="106">
        <v>0</v>
      </c>
      <c r="R82" s="106">
        <v>0</v>
      </c>
      <c r="S82" s="106">
        <v>0</v>
      </c>
      <c r="T82" s="106">
        <v>0</v>
      </c>
      <c r="U82" s="106">
        <v>0</v>
      </c>
      <c r="V82" s="106">
        <v>0</v>
      </c>
      <c r="W82" s="106">
        <v>256</v>
      </c>
      <c r="X82" s="106">
        <v>122</v>
      </c>
      <c r="Y82" s="106">
        <v>1952</v>
      </c>
      <c r="Z82" s="106">
        <v>0</v>
      </c>
      <c r="AA82" s="106">
        <v>0</v>
      </c>
      <c r="AB82" s="106">
        <v>0</v>
      </c>
      <c r="AC82" s="106">
        <v>30</v>
      </c>
      <c r="AD82" s="106">
        <v>248</v>
      </c>
      <c r="AE82" s="106">
        <v>2711</v>
      </c>
      <c r="AF82" s="106">
        <v>0</v>
      </c>
      <c r="AG82" s="106">
        <v>0</v>
      </c>
      <c r="AH82" s="106">
        <v>0</v>
      </c>
      <c r="AI82" s="106">
        <v>50</v>
      </c>
      <c r="AJ82" s="106">
        <v>124</v>
      </c>
      <c r="AK82" s="106">
        <v>2966</v>
      </c>
      <c r="AL82" s="106">
        <v>0</v>
      </c>
      <c r="AM82" s="106">
        <v>0</v>
      </c>
    </row>
    <row r="83" spans="1:39" s="94" customFormat="1" ht="86.25" customHeight="1" x14ac:dyDescent="0.5">
      <c r="A83" s="123">
        <v>11</v>
      </c>
      <c r="B83" s="125" t="s">
        <v>222</v>
      </c>
      <c r="C83" s="105">
        <v>10</v>
      </c>
      <c r="D83" s="105">
        <v>0</v>
      </c>
      <c r="E83" s="105">
        <v>231</v>
      </c>
      <c r="F83" s="105">
        <v>46</v>
      </c>
      <c r="G83" s="105">
        <v>14</v>
      </c>
      <c r="H83" s="105">
        <v>76</v>
      </c>
      <c r="I83" s="105">
        <v>100</v>
      </c>
      <c r="J83" s="105">
        <v>65</v>
      </c>
      <c r="K83" s="105">
        <v>0</v>
      </c>
      <c r="L83" s="105">
        <v>8175</v>
      </c>
      <c r="M83" s="105">
        <v>0</v>
      </c>
      <c r="N83" s="106">
        <v>0</v>
      </c>
      <c r="O83" s="106">
        <v>0</v>
      </c>
      <c r="P83" s="106">
        <v>0</v>
      </c>
      <c r="Q83" s="106">
        <v>0</v>
      </c>
      <c r="R83" s="106">
        <v>0</v>
      </c>
      <c r="S83" s="106">
        <v>0</v>
      </c>
      <c r="T83" s="106">
        <v>0</v>
      </c>
      <c r="U83" s="106">
        <v>0</v>
      </c>
      <c r="V83" s="106">
        <v>0</v>
      </c>
      <c r="W83" s="106">
        <v>231</v>
      </c>
      <c r="X83" s="106">
        <v>46</v>
      </c>
      <c r="Y83" s="106">
        <v>736</v>
      </c>
      <c r="Z83" s="106">
        <v>0</v>
      </c>
      <c r="AA83" s="106">
        <v>0</v>
      </c>
      <c r="AB83" s="106">
        <v>0</v>
      </c>
      <c r="AC83" s="106">
        <v>0</v>
      </c>
      <c r="AD83" s="106">
        <v>76</v>
      </c>
      <c r="AE83" s="106">
        <v>997</v>
      </c>
      <c r="AF83" s="106">
        <v>0</v>
      </c>
      <c r="AG83" s="106">
        <v>0</v>
      </c>
      <c r="AH83" s="106">
        <v>0</v>
      </c>
      <c r="AI83" s="106">
        <v>50</v>
      </c>
      <c r="AJ83" s="106">
        <v>65</v>
      </c>
      <c r="AK83" s="106">
        <v>796</v>
      </c>
      <c r="AL83" s="106">
        <v>0</v>
      </c>
      <c r="AM83" s="106">
        <v>0</v>
      </c>
    </row>
    <row r="84" spans="1:39" s="94" customFormat="1" ht="86.25" customHeight="1" x14ac:dyDescent="0.5">
      <c r="A84" s="123">
        <v>12</v>
      </c>
      <c r="B84" s="125" t="s">
        <v>223</v>
      </c>
      <c r="C84" s="105">
        <v>0</v>
      </c>
      <c r="D84" s="105">
        <v>0</v>
      </c>
      <c r="E84" s="105">
        <v>160</v>
      </c>
      <c r="F84" s="105">
        <v>114</v>
      </c>
      <c r="G84" s="105">
        <v>2</v>
      </c>
      <c r="H84" s="105">
        <v>89</v>
      </c>
      <c r="I84" s="105">
        <v>0</v>
      </c>
      <c r="J84" s="105">
        <v>25</v>
      </c>
      <c r="K84" s="105">
        <v>0</v>
      </c>
      <c r="L84" s="105">
        <v>11372</v>
      </c>
      <c r="M84" s="105">
        <v>0</v>
      </c>
      <c r="N84" s="106">
        <v>0</v>
      </c>
      <c r="O84" s="106">
        <v>0</v>
      </c>
      <c r="P84" s="106">
        <v>0</v>
      </c>
      <c r="Q84" s="106">
        <v>0</v>
      </c>
      <c r="R84" s="106">
        <v>0</v>
      </c>
      <c r="S84" s="106">
        <v>0</v>
      </c>
      <c r="T84" s="106">
        <v>0</v>
      </c>
      <c r="U84" s="106">
        <v>0</v>
      </c>
      <c r="V84" s="106">
        <v>0</v>
      </c>
      <c r="W84" s="106">
        <v>160</v>
      </c>
      <c r="X84" s="106">
        <v>114</v>
      </c>
      <c r="Y84" s="106">
        <v>1824</v>
      </c>
      <c r="Z84" s="106">
        <v>0</v>
      </c>
      <c r="AA84" s="106">
        <v>0</v>
      </c>
      <c r="AB84" s="106">
        <v>0</v>
      </c>
      <c r="AC84" s="106">
        <v>30</v>
      </c>
      <c r="AD84" s="106">
        <v>89</v>
      </c>
      <c r="AE84" s="106">
        <v>998</v>
      </c>
      <c r="AF84" s="106">
        <v>0</v>
      </c>
      <c r="AG84" s="106">
        <v>0</v>
      </c>
      <c r="AH84" s="106">
        <v>0</v>
      </c>
      <c r="AI84" s="106">
        <v>50</v>
      </c>
      <c r="AJ84" s="106">
        <v>25</v>
      </c>
      <c r="AK84" s="106">
        <v>875</v>
      </c>
      <c r="AL84" s="106">
        <v>0</v>
      </c>
      <c r="AM84" s="106">
        <v>0</v>
      </c>
    </row>
    <row r="85" spans="1:39" s="94" customFormat="1" ht="86.25" customHeight="1" x14ac:dyDescent="0.5">
      <c r="A85" s="123">
        <v>13</v>
      </c>
      <c r="B85" s="126" t="s">
        <v>224</v>
      </c>
      <c r="C85" s="105">
        <v>0</v>
      </c>
      <c r="D85" s="105">
        <v>0</v>
      </c>
      <c r="E85" s="105">
        <v>260</v>
      </c>
      <c r="F85" s="105">
        <v>100</v>
      </c>
      <c r="G85" s="105">
        <v>0</v>
      </c>
      <c r="H85" s="105">
        <v>205</v>
      </c>
      <c r="I85" s="105">
        <v>0</v>
      </c>
      <c r="J85" s="105">
        <v>85</v>
      </c>
      <c r="K85" s="105">
        <v>0</v>
      </c>
      <c r="L85" s="105">
        <v>12826</v>
      </c>
      <c r="M85" s="105">
        <v>0</v>
      </c>
      <c r="N85" s="106">
        <v>0</v>
      </c>
      <c r="O85" s="106">
        <v>0</v>
      </c>
      <c r="P85" s="106">
        <v>0</v>
      </c>
      <c r="Q85" s="106">
        <v>0</v>
      </c>
      <c r="R85" s="106">
        <v>0</v>
      </c>
      <c r="S85" s="106">
        <v>0</v>
      </c>
      <c r="T85" s="106">
        <v>0</v>
      </c>
      <c r="U85" s="106">
        <v>0</v>
      </c>
      <c r="V85" s="106">
        <v>0</v>
      </c>
      <c r="W85" s="106">
        <v>260</v>
      </c>
      <c r="X85" s="106">
        <v>100</v>
      </c>
      <c r="Y85" s="106">
        <v>1700</v>
      </c>
      <c r="Z85" s="106">
        <v>0</v>
      </c>
      <c r="AA85" s="106">
        <v>0</v>
      </c>
      <c r="AB85" s="106">
        <v>0</v>
      </c>
      <c r="AC85" s="106">
        <v>30</v>
      </c>
      <c r="AD85" s="106">
        <v>205</v>
      </c>
      <c r="AE85" s="106">
        <v>3224</v>
      </c>
      <c r="AF85" s="106">
        <v>0</v>
      </c>
      <c r="AG85" s="106">
        <v>0</v>
      </c>
      <c r="AH85" s="106">
        <v>0</v>
      </c>
      <c r="AI85" s="106">
        <v>100</v>
      </c>
      <c r="AJ85" s="106">
        <v>85</v>
      </c>
      <c r="AK85" s="106">
        <v>2560</v>
      </c>
      <c r="AL85" s="106">
        <v>0</v>
      </c>
      <c r="AM85" s="106">
        <v>0</v>
      </c>
    </row>
    <row r="86" spans="1:39" s="94" customFormat="1" ht="86.25" customHeight="1" x14ac:dyDescent="0.5">
      <c r="A86" s="123">
        <v>14</v>
      </c>
      <c r="B86" s="126" t="s">
        <v>225</v>
      </c>
      <c r="C86" s="105">
        <v>0</v>
      </c>
      <c r="D86" s="105">
        <v>0</v>
      </c>
      <c r="E86" s="105">
        <v>2979</v>
      </c>
      <c r="F86" s="105">
        <v>90</v>
      </c>
      <c r="G86" s="105">
        <v>20</v>
      </c>
      <c r="H86" s="105">
        <v>120</v>
      </c>
      <c r="I86" s="105">
        <v>0</v>
      </c>
      <c r="J86" s="105">
        <v>60</v>
      </c>
      <c r="K86" s="105">
        <v>0</v>
      </c>
      <c r="L86" s="105">
        <v>18534</v>
      </c>
      <c r="M86" s="105">
        <v>2</v>
      </c>
      <c r="N86" s="106">
        <v>0</v>
      </c>
      <c r="O86" s="106">
        <v>0</v>
      </c>
      <c r="P86" s="106">
        <v>0</v>
      </c>
      <c r="Q86" s="106">
        <v>0</v>
      </c>
      <c r="R86" s="106">
        <v>0</v>
      </c>
      <c r="S86" s="106">
        <v>0</v>
      </c>
      <c r="T86" s="106">
        <v>0</v>
      </c>
      <c r="U86" s="106">
        <v>0</v>
      </c>
      <c r="V86" s="106">
        <v>0</v>
      </c>
      <c r="W86" s="106">
        <v>2979</v>
      </c>
      <c r="X86" s="106">
        <v>90</v>
      </c>
      <c r="Y86" s="106">
        <v>1440</v>
      </c>
      <c r="Z86" s="106">
        <v>0</v>
      </c>
      <c r="AA86" s="106">
        <v>0</v>
      </c>
      <c r="AB86" s="106">
        <v>0</v>
      </c>
      <c r="AC86" s="106">
        <v>20</v>
      </c>
      <c r="AD86" s="106">
        <v>120</v>
      </c>
      <c r="AE86" s="106">
        <v>1646</v>
      </c>
      <c r="AF86" s="106">
        <v>0</v>
      </c>
      <c r="AG86" s="106">
        <v>0</v>
      </c>
      <c r="AH86" s="106">
        <v>0</v>
      </c>
      <c r="AI86" s="106">
        <v>100</v>
      </c>
      <c r="AJ86" s="106">
        <v>60</v>
      </c>
      <c r="AK86" s="106">
        <v>660</v>
      </c>
      <c r="AL86" s="106">
        <v>0</v>
      </c>
      <c r="AM86" s="106">
        <v>0</v>
      </c>
    </row>
    <row r="87" spans="1:39" s="94" customFormat="1" ht="86.25" customHeight="1" x14ac:dyDescent="0.5">
      <c r="A87" s="123">
        <v>15</v>
      </c>
      <c r="B87" s="126" t="s">
        <v>226</v>
      </c>
      <c r="C87" s="105">
        <v>43</v>
      </c>
      <c r="D87" s="105">
        <v>15</v>
      </c>
      <c r="E87" s="105">
        <v>215</v>
      </c>
      <c r="F87" s="105">
        <v>96</v>
      </c>
      <c r="G87" s="105">
        <v>25</v>
      </c>
      <c r="H87" s="105">
        <v>161</v>
      </c>
      <c r="I87" s="105">
        <v>5000</v>
      </c>
      <c r="J87" s="105">
        <v>94</v>
      </c>
      <c r="K87" s="105">
        <v>0</v>
      </c>
      <c r="L87" s="105">
        <v>20301</v>
      </c>
      <c r="M87" s="105">
        <v>0</v>
      </c>
      <c r="N87" s="106">
        <v>0</v>
      </c>
      <c r="O87" s="106">
        <v>0</v>
      </c>
      <c r="P87" s="106">
        <v>0</v>
      </c>
      <c r="Q87" s="106">
        <v>0</v>
      </c>
      <c r="R87" s="106">
        <v>4</v>
      </c>
      <c r="S87" s="106">
        <v>61</v>
      </c>
      <c r="T87" s="106">
        <v>0</v>
      </c>
      <c r="U87" s="106">
        <v>0</v>
      </c>
      <c r="V87" s="106">
        <v>0</v>
      </c>
      <c r="W87" s="106">
        <v>215</v>
      </c>
      <c r="X87" s="106">
        <v>96</v>
      </c>
      <c r="Y87" s="106">
        <v>1536</v>
      </c>
      <c r="Z87" s="106">
        <v>0</v>
      </c>
      <c r="AA87" s="106">
        <v>0</v>
      </c>
      <c r="AB87" s="106">
        <v>0</v>
      </c>
      <c r="AC87" s="106">
        <v>0</v>
      </c>
      <c r="AD87" s="106">
        <v>161</v>
      </c>
      <c r="AE87" s="106">
        <v>2182</v>
      </c>
      <c r="AF87" s="106">
        <v>0</v>
      </c>
      <c r="AG87" s="106">
        <v>0</v>
      </c>
      <c r="AH87" s="106">
        <v>0</v>
      </c>
      <c r="AI87" s="106">
        <v>60</v>
      </c>
      <c r="AJ87" s="106">
        <v>94</v>
      </c>
      <c r="AK87" s="106">
        <v>1410</v>
      </c>
      <c r="AL87" s="106">
        <v>0</v>
      </c>
      <c r="AM87" s="106">
        <v>0</v>
      </c>
    </row>
    <row r="88" spans="1:39" s="94" customFormat="1" ht="86.25" customHeight="1" x14ac:dyDescent="0.5">
      <c r="A88" s="349" t="s">
        <v>117</v>
      </c>
      <c r="B88" s="349"/>
      <c r="C88" s="134">
        <f t="shared" ref="C88" si="12">SUM(C89:C99)</f>
        <v>1927</v>
      </c>
      <c r="D88" s="134">
        <f t="shared" ref="D88:AM88" si="13">SUM(D89:D99)</f>
        <v>935</v>
      </c>
      <c r="E88" s="134">
        <f t="shared" ref="E88" si="14">SUM(E89:E99)</f>
        <v>8358</v>
      </c>
      <c r="F88" s="134">
        <f t="shared" si="13"/>
        <v>60</v>
      </c>
      <c r="G88" s="134">
        <f t="shared" ref="G88" si="15">SUM(G89:G99)</f>
        <v>233</v>
      </c>
      <c r="H88" s="134">
        <f t="shared" si="13"/>
        <v>79</v>
      </c>
      <c r="I88" s="134">
        <f t="shared" si="13"/>
        <v>26315</v>
      </c>
      <c r="J88" s="134">
        <f t="shared" si="13"/>
        <v>0</v>
      </c>
      <c r="K88" s="134">
        <f t="shared" si="13"/>
        <v>0</v>
      </c>
      <c r="L88" s="134">
        <f t="shared" si="13"/>
        <v>5949</v>
      </c>
      <c r="M88" s="134">
        <f>SUM(M89:M99)</f>
        <v>0</v>
      </c>
      <c r="N88" s="134">
        <f t="shared" si="13"/>
        <v>9</v>
      </c>
      <c r="O88" s="134">
        <f t="shared" si="13"/>
        <v>921</v>
      </c>
      <c r="P88" s="134">
        <f t="shared" si="13"/>
        <v>0</v>
      </c>
      <c r="Q88" s="134">
        <f t="shared" si="13"/>
        <v>397</v>
      </c>
      <c r="R88" s="134">
        <f t="shared" si="13"/>
        <v>337</v>
      </c>
      <c r="S88" s="134">
        <f t="shared" si="13"/>
        <v>5613</v>
      </c>
      <c r="T88" s="134">
        <f t="shared" si="13"/>
        <v>22</v>
      </c>
      <c r="U88" s="134">
        <f t="shared" si="13"/>
        <v>1140</v>
      </c>
      <c r="V88" s="134">
        <f t="shared" si="13"/>
        <v>0</v>
      </c>
      <c r="W88" s="134">
        <f t="shared" si="13"/>
        <v>3943</v>
      </c>
      <c r="X88" s="134">
        <f t="shared" si="13"/>
        <v>60</v>
      </c>
      <c r="Y88" s="134">
        <f t="shared" si="13"/>
        <v>841</v>
      </c>
      <c r="Z88" s="134">
        <f t="shared" si="13"/>
        <v>0</v>
      </c>
      <c r="AA88" s="134">
        <f t="shared" si="13"/>
        <v>0</v>
      </c>
      <c r="AB88" s="134">
        <f t="shared" si="13"/>
        <v>0</v>
      </c>
      <c r="AC88" s="134">
        <f t="shared" si="13"/>
        <v>237</v>
      </c>
      <c r="AD88" s="134">
        <f t="shared" si="13"/>
        <v>77</v>
      </c>
      <c r="AE88" s="134">
        <f t="shared" si="13"/>
        <v>674</v>
      </c>
      <c r="AF88" s="134">
        <f t="shared" si="13"/>
        <v>0</v>
      </c>
      <c r="AG88" s="134">
        <f t="shared" si="13"/>
        <v>0</v>
      </c>
      <c r="AH88" s="134">
        <f t="shared" si="13"/>
        <v>0</v>
      </c>
      <c r="AI88" s="134">
        <f t="shared" si="13"/>
        <v>20365</v>
      </c>
      <c r="AJ88" s="134">
        <f t="shared" si="13"/>
        <v>0</v>
      </c>
      <c r="AK88" s="134">
        <f t="shared" si="13"/>
        <v>0</v>
      </c>
      <c r="AL88" s="134">
        <f t="shared" si="13"/>
        <v>0</v>
      </c>
      <c r="AM88" s="134">
        <f t="shared" si="13"/>
        <v>1</v>
      </c>
    </row>
    <row r="89" spans="1:39" s="94" customFormat="1" ht="86.25" customHeight="1" x14ac:dyDescent="0.5">
      <c r="A89" s="123">
        <v>1</v>
      </c>
      <c r="B89" s="124" t="s">
        <v>227</v>
      </c>
      <c r="C89" s="105">
        <v>155</v>
      </c>
      <c r="D89" s="105">
        <v>319</v>
      </c>
      <c r="E89" s="105">
        <v>120</v>
      </c>
      <c r="F89" s="105">
        <v>16</v>
      </c>
      <c r="G89" s="105">
        <v>73</v>
      </c>
      <c r="H89" s="105">
        <v>17</v>
      </c>
      <c r="I89" s="105">
        <v>1000</v>
      </c>
      <c r="J89" s="105">
        <v>0</v>
      </c>
      <c r="K89" s="105">
        <v>0</v>
      </c>
      <c r="L89" s="146">
        <v>2179</v>
      </c>
      <c r="M89" s="105">
        <v>0</v>
      </c>
      <c r="N89" s="106">
        <v>1</v>
      </c>
      <c r="O89" s="106">
        <v>250</v>
      </c>
      <c r="P89" s="106">
        <v>0</v>
      </c>
      <c r="Q89" s="106">
        <v>120</v>
      </c>
      <c r="R89" s="106">
        <v>135</v>
      </c>
      <c r="S89" s="106">
        <v>2050</v>
      </c>
      <c r="T89" s="106">
        <v>2</v>
      </c>
      <c r="U89" s="106">
        <v>55</v>
      </c>
      <c r="V89" s="106">
        <v>0</v>
      </c>
      <c r="W89" s="106">
        <v>26</v>
      </c>
      <c r="X89" s="106">
        <v>16</v>
      </c>
      <c r="Y89" s="106">
        <v>227</v>
      </c>
      <c r="Z89" s="106">
        <v>0</v>
      </c>
      <c r="AA89" s="106">
        <v>0</v>
      </c>
      <c r="AB89" s="106">
        <v>0</v>
      </c>
      <c r="AC89" s="106">
        <v>73</v>
      </c>
      <c r="AD89" s="106">
        <v>16</v>
      </c>
      <c r="AE89" s="106">
        <v>132</v>
      </c>
      <c r="AF89" s="106">
        <v>0</v>
      </c>
      <c r="AG89" s="106">
        <v>0</v>
      </c>
      <c r="AH89" s="106">
        <v>0</v>
      </c>
      <c r="AI89" s="106">
        <v>1100</v>
      </c>
      <c r="AJ89" s="106">
        <v>0</v>
      </c>
      <c r="AK89" s="106">
        <v>0</v>
      </c>
      <c r="AL89" s="106">
        <v>0</v>
      </c>
      <c r="AM89" s="106">
        <v>1</v>
      </c>
    </row>
    <row r="90" spans="1:39" s="94" customFormat="1" ht="86.25" customHeight="1" x14ac:dyDescent="0.5">
      <c r="A90" s="123">
        <v>2</v>
      </c>
      <c r="B90" s="125" t="s">
        <v>228</v>
      </c>
      <c r="C90" s="105">
        <v>43</v>
      </c>
      <c r="D90" s="105">
        <v>54</v>
      </c>
      <c r="E90" s="105">
        <v>0</v>
      </c>
      <c r="F90" s="105">
        <v>2</v>
      </c>
      <c r="G90" s="105">
        <v>36</v>
      </c>
      <c r="H90" s="105">
        <v>6</v>
      </c>
      <c r="I90" s="105">
        <v>500</v>
      </c>
      <c r="J90" s="105">
        <v>0</v>
      </c>
      <c r="K90" s="105">
        <v>0</v>
      </c>
      <c r="L90" s="146">
        <v>451</v>
      </c>
      <c r="M90" s="105">
        <v>0</v>
      </c>
      <c r="N90" s="106">
        <v>0</v>
      </c>
      <c r="O90" s="106">
        <v>0</v>
      </c>
      <c r="P90" s="106">
        <v>0</v>
      </c>
      <c r="Q90" s="106">
        <v>46</v>
      </c>
      <c r="R90" s="106">
        <v>28</v>
      </c>
      <c r="S90" s="106">
        <v>441</v>
      </c>
      <c r="T90" s="106">
        <v>2</v>
      </c>
      <c r="U90" s="106">
        <v>128</v>
      </c>
      <c r="V90" s="106">
        <v>0</v>
      </c>
      <c r="W90" s="106">
        <v>0</v>
      </c>
      <c r="X90" s="106">
        <v>2</v>
      </c>
      <c r="Y90" s="106">
        <v>30</v>
      </c>
      <c r="Z90" s="106">
        <v>0</v>
      </c>
      <c r="AA90" s="106">
        <v>0</v>
      </c>
      <c r="AB90" s="106">
        <v>0</v>
      </c>
      <c r="AC90" s="106">
        <v>36</v>
      </c>
      <c r="AD90" s="106">
        <v>5</v>
      </c>
      <c r="AE90" s="106">
        <v>45</v>
      </c>
      <c r="AF90" s="106">
        <v>0</v>
      </c>
      <c r="AG90" s="106">
        <v>0</v>
      </c>
      <c r="AH90" s="106">
        <v>0</v>
      </c>
      <c r="AI90" s="106">
        <v>3250</v>
      </c>
      <c r="AJ90" s="106">
        <v>0</v>
      </c>
      <c r="AK90" s="106">
        <v>0</v>
      </c>
      <c r="AL90" s="106">
        <v>0</v>
      </c>
      <c r="AM90" s="106">
        <v>0</v>
      </c>
    </row>
    <row r="91" spans="1:39" s="94" customFormat="1" ht="86.25" customHeight="1" x14ac:dyDescent="0.5">
      <c r="A91" s="123">
        <v>3</v>
      </c>
      <c r="B91" s="126" t="s">
        <v>229</v>
      </c>
      <c r="C91" s="105">
        <v>15</v>
      </c>
      <c r="D91" s="105">
        <v>21</v>
      </c>
      <c r="E91" s="105">
        <v>111</v>
      </c>
      <c r="F91" s="105">
        <v>0</v>
      </c>
      <c r="G91" s="105">
        <v>1</v>
      </c>
      <c r="H91" s="105">
        <v>2</v>
      </c>
      <c r="I91" s="105">
        <v>150</v>
      </c>
      <c r="J91" s="105">
        <v>0</v>
      </c>
      <c r="K91" s="105">
        <v>0</v>
      </c>
      <c r="L91" s="146">
        <v>147</v>
      </c>
      <c r="M91" s="105">
        <v>0</v>
      </c>
      <c r="N91" s="106">
        <v>0</v>
      </c>
      <c r="O91" s="106">
        <v>0</v>
      </c>
      <c r="P91" s="106">
        <v>0</v>
      </c>
      <c r="Q91" s="106">
        <v>0</v>
      </c>
      <c r="R91" s="106">
        <v>6</v>
      </c>
      <c r="S91" s="106">
        <v>127</v>
      </c>
      <c r="T91" s="106">
        <v>0</v>
      </c>
      <c r="U91" s="106">
        <v>0</v>
      </c>
      <c r="V91" s="106">
        <v>0</v>
      </c>
      <c r="W91" s="106">
        <v>0</v>
      </c>
      <c r="X91" s="106">
        <v>0</v>
      </c>
      <c r="Y91" s="106">
        <v>0</v>
      </c>
      <c r="Z91" s="106">
        <v>0</v>
      </c>
      <c r="AA91" s="106">
        <v>0</v>
      </c>
      <c r="AB91" s="106">
        <v>0</v>
      </c>
      <c r="AC91" s="106">
        <v>1</v>
      </c>
      <c r="AD91" s="106">
        <v>2</v>
      </c>
      <c r="AE91" s="106">
        <v>18</v>
      </c>
      <c r="AF91" s="106">
        <v>0</v>
      </c>
      <c r="AG91" s="106">
        <v>0</v>
      </c>
      <c r="AH91" s="106">
        <v>0</v>
      </c>
      <c r="AI91" s="106">
        <v>80</v>
      </c>
      <c r="AJ91" s="106">
        <v>0</v>
      </c>
      <c r="AK91" s="106">
        <v>0</v>
      </c>
      <c r="AL91" s="106">
        <v>0</v>
      </c>
      <c r="AM91" s="106">
        <v>0</v>
      </c>
    </row>
    <row r="92" spans="1:39" s="94" customFormat="1" ht="86.25" customHeight="1" x14ac:dyDescent="0.5">
      <c r="A92" s="123">
        <v>4</v>
      </c>
      <c r="B92" s="126" t="s">
        <v>230</v>
      </c>
      <c r="C92" s="105">
        <v>439</v>
      </c>
      <c r="D92" s="105">
        <v>40</v>
      </c>
      <c r="E92" s="105">
        <v>32</v>
      </c>
      <c r="F92" s="105">
        <v>4</v>
      </c>
      <c r="G92" s="105">
        <v>7</v>
      </c>
      <c r="H92" s="105">
        <v>8</v>
      </c>
      <c r="I92" s="105">
        <v>5654</v>
      </c>
      <c r="J92" s="105">
        <v>0</v>
      </c>
      <c r="K92" s="105">
        <v>0</v>
      </c>
      <c r="L92" s="146">
        <v>735</v>
      </c>
      <c r="M92" s="105">
        <v>0</v>
      </c>
      <c r="N92" s="106">
        <v>1</v>
      </c>
      <c r="O92" s="106">
        <v>70</v>
      </c>
      <c r="P92" s="106">
        <v>0</v>
      </c>
      <c r="Q92" s="106">
        <v>19</v>
      </c>
      <c r="R92" s="106">
        <v>13</v>
      </c>
      <c r="S92" s="106">
        <v>725</v>
      </c>
      <c r="T92" s="106">
        <v>2</v>
      </c>
      <c r="U92" s="106">
        <v>77</v>
      </c>
      <c r="V92" s="106">
        <v>0</v>
      </c>
      <c r="W92" s="106">
        <v>0</v>
      </c>
      <c r="X92" s="106">
        <v>4</v>
      </c>
      <c r="Y92" s="106">
        <v>64</v>
      </c>
      <c r="Z92" s="106">
        <v>0</v>
      </c>
      <c r="AA92" s="106">
        <v>0</v>
      </c>
      <c r="AB92" s="106">
        <v>0</v>
      </c>
      <c r="AC92" s="106">
        <v>7</v>
      </c>
      <c r="AD92" s="106">
        <v>8</v>
      </c>
      <c r="AE92" s="106">
        <v>65</v>
      </c>
      <c r="AF92" s="106">
        <v>0</v>
      </c>
      <c r="AG92" s="106">
        <v>0</v>
      </c>
      <c r="AH92" s="106">
        <v>0</v>
      </c>
      <c r="AI92" s="106">
        <v>3205</v>
      </c>
      <c r="AJ92" s="106">
        <v>0</v>
      </c>
      <c r="AK92" s="106">
        <v>0</v>
      </c>
      <c r="AL92" s="106">
        <v>0</v>
      </c>
      <c r="AM92" s="106">
        <v>0</v>
      </c>
    </row>
    <row r="93" spans="1:39" s="94" customFormat="1" ht="86.25" customHeight="1" x14ac:dyDescent="0.5">
      <c r="A93" s="123">
        <v>5</v>
      </c>
      <c r="B93" s="126" t="s">
        <v>231</v>
      </c>
      <c r="C93" s="105">
        <v>438</v>
      </c>
      <c r="D93" s="105">
        <v>101</v>
      </c>
      <c r="E93" s="105">
        <v>450</v>
      </c>
      <c r="F93" s="105">
        <v>2</v>
      </c>
      <c r="G93" s="105">
        <v>21</v>
      </c>
      <c r="H93" s="105">
        <v>7</v>
      </c>
      <c r="I93" s="105">
        <v>2100</v>
      </c>
      <c r="J93" s="105">
        <v>0</v>
      </c>
      <c r="K93" s="105">
        <v>0</v>
      </c>
      <c r="L93" s="146">
        <v>669</v>
      </c>
      <c r="M93" s="105">
        <v>0</v>
      </c>
      <c r="N93" s="106">
        <v>1</v>
      </c>
      <c r="O93" s="106">
        <v>95</v>
      </c>
      <c r="P93" s="106">
        <v>0</v>
      </c>
      <c r="Q93" s="106">
        <v>0</v>
      </c>
      <c r="R93" s="106">
        <v>53</v>
      </c>
      <c r="S93" s="106">
        <v>659</v>
      </c>
      <c r="T93" s="106">
        <v>3</v>
      </c>
      <c r="U93" s="106">
        <v>51</v>
      </c>
      <c r="V93" s="106">
        <v>0</v>
      </c>
      <c r="W93" s="106">
        <v>0</v>
      </c>
      <c r="X93" s="106">
        <v>2</v>
      </c>
      <c r="Y93" s="106">
        <v>28</v>
      </c>
      <c r="Z93" s="106">
        <v>0</v>
      </c>
      <c r="AA93" s="106">
        <v>0</v>
      </c>
      <c r="AB93" s="106">
        <v>0</v>
      </c>
      <c r="AC93" s="106">
        <v>25</v>
      </c>
      <c r="AD93" s="106">
        <v>7</v>
      </c>
      <c r="AE93" s="106">
        <v>63</v>
      </c>
      <c r="AF93" s="106">
        <v>0</v>
      </c>
      <c r="AG93" s="106">
        <v>0</v>
      </c>
      <c r="AH93" s="106">
        <v>0</v>
      </c>
      <c r="AI93" s="106">
        <v>2108</v>
      </c>
      <c r="AJ93" s="106">
        <v>0</v>
      </c>
      <c r="AK93" s="106">
        <v>0</v>
      </c>
      <c r="AL93" s="106">
        <v>0</v>
      </c>
      <c r="AM93" s="106">
        <v>0</v>
      </c>
    </row>
    <row r="94" spans="1:39" s="94" customFormat="1" ht="86.25" customHeight="1" x14ac:dyDescent="0.5">
      <c r="A94" s="123">
        <v>6</v>
      </c>
      <c r="B94" s="125" t="s">
        <v>232</v>
      </c>
      <c r="C94" s="105">
        <v>328</v>
      </c>
      <c r="D94" s="105">
        <v>89</v>
      </c>
      <c r="E94" s="105">
        <v>3280</v>
      </c>
      <c r="F94" s="105">
        <v>2</v>
      </c>
      <c r="G94" s="105">
        <v>13</v>
      </c>
      <c r="H94" s="105">
        <v>10</v>
      </c>
      <c r="I94" s="105">
        <v>7011</v>
      </c>
      <c r="J94" s="105">
        <v>0</v>
      </c>
      <c r="K94" s="105">
        <v>0</v>
      </c>
      <c r="L94" s="146">
        <v>47</v>
      </c>
      <c r="M94" s="105">
        <v>0</v>
      </c>
      <c r="N94" s="106">
        <v>2</v>
      </c>
      <c r="O94" s="106">
        <v>131</v>
      </c>
      <c r="P94" s="106">
        <v>0</v>
      </c>
      <c r="Q94" s="106">
        <v>0</v>
      </c>
      <c r="R94" s="106">
        <v>8</v>
      </c>
      <c r="S94" s="106">
        <v>30</v>
      </c>
      <c r="T94" s="106">
        <v>2</v>
      </c>
      <c r="U94" s="106">
        <v>124</v>
      </c>
      <c r="V94" s="106">
        <v>0</v>
      </c>
      <c r="W94" s="106">
        <v>0</v>
      </c>
      <c r="X94" s="106">
        <v>2</v>
      </c>
      <c r="Y94" s="106">
        <v>30</v>
      </c>
      <c r="Z94" s="106">
        <v>0</v>
      </c>
      <c r="AA94" s="106">
        <v>0</v>
      </c>
      <c r="AB94" s="106">
        <v>0</v>
      </c>
      <c r="AC94" s="106">
        <v>13</v>
      </c>
      <c r="AD94" s="106">
        <v>10</v>
      </c>
      <c r="AE94" s="106">
        <v>94</v>
      </c>
      <c r="AF94" s="106">
        <v>0</v>
      </c>
      <c r="AG94" s="106">
        <v>0</v>
      </c>
      <c r="AH94" s="106">
        <v>0</v>
      </c>
      <c r="AI94" s="106">
        <v>2011</v>
      </c>
      <c r="AJ94" s="106">
        <v>0</v>
      </c>
      <c r="AK94" s="106">
        <v>0</v>
      </c>
      <c r="AL94" s="106">
        <v>0</v>
      </c>
      <c r="AM94" s="106">
        <v>0</v>
      </c>
    </row>
    <row r="95" spans="1:39" s="94" customFormat="1" ht="86.25" customHeight="1" x14ac:dyDescent="0.5">
      <c r="A95" s="123">
        <v>7</v>
      </c>
      <c r="B95" s="126" t="s">
        <v>233</v>
      </c>
      <c r="C95" s="105">
        <v>78</v>
      </c>
      <c r="D95" s="105">
        <v>60</v>
      </c>
      <c r="E95" s="105">
        <v>200</v>
      </c>
      <c r="F95" s="105">
        <v>8</v>
      </c>
      <c r="G95" s="105">
        <v>32</v>
      </c>
      <c r="H95" s="105">
        <v>5</v>
      </c>
      <c r="I95" s="105">
        <v>700</v>
      </c>
      <c r="J95" s="105">
        <v>0</v>
      </c>
      <c r="K95" s="105">
        <v>0</v>
      </c>
      <c r="L95" s="146">
        <v>75</v>
      </c>
      <c r="M95" s="105">
        <v>0</v>
      </c>
      <c r="N95" s="106">
        <v>1</v>
      </c>
      <c r="O95" s="106">
        <v>45</v>
      </c>
      <c r="P95" s="106">
        <v>0</v>
      </c>
      <c r="Q95" s="106">
        <v>68</v>
      </c>
      <c r="R95" s="106">
        <v>2</v>
      </c>
      <c r="S95" s="106">
        <v>65</v>
      </c>
      <c r="T95" s="106">
        <v>2</v>
      </c>
      <c r="U95" s="106">
        <v>48</v>
      </c>
      <c r="V95" s="106">
        <v>0</v>
      </c>
      <c r="W95" s="106">
        <v>0</v>
      </c>
      <c r="X95" s="106">
        <v>8</v>
      </c>
      <c r="Y95" s="106">
        <v>102</v>
      </c>
      <c r="Z95" s="106">
        <v>0</v>
      </c>
      <c r="AA95" s="106">
        <v>0</v>
      </c>
      <c r="AB95" s="106">
        <v>0</v>
      </c>
      <c r="AC95" s="106">
        <v>32</v>
      </c>
      <c r="AD95" s="106">
        <v>5</v>
      </c>
      <c r="AE95" s="106">
        <v>45</v>
      </c>
      <c r="AF95" s="106">
        <v>0</v>
      </c>
      <c r="AG95" s="106">
        <v>0</v>
      </c>
      <c r="AH95" s="106">
        <v>0</v>
      </c>
      <c r="AI95" s="106">
        <v>1500</v>
      </c>
      <c r="AJ95" s="106">
        <v>0</v>
      </c>
      <c r="AK95" s="106">
        <v>0</v>
      </c>
      <c r="AL95" s="106">
        <v>0</v>
      </c>
      <c r="AM95" s="106">
        <v>0</v>
      </c>
    </row>
    <row r="96" spans="1:39" s="94" customFormat="1" ht="86.25" customHeight="1" x14ac:dyDescent="0.5">
      <c r="A96" s="123">
        <v>8</v>
      </c>
      <c r="B96" s="127" t="s">
        <v>234</v>
      </c>
      <c r="C96" s="105">
        <v>150</v>
      </c>
      <c r="D96" s="105">
        <v>84</v>
      </c>
      <c r="E96" s="105">
        <v>3917</v>
      </c>
      <c r="F96" s="105">
        <v>4</v>
      </c>
      <c r="G96" s="105">
        <v>4</v>
      </c>
      <c r="H96" s="105">
        <v>8</v>
      </c>
      <c r="I96" s="105">
        <v>4000</v>
      </c>
      <c r="J96" s="105">
        <v>0</v>
      </c>
      <c r="K96" s="105">
        <v>0</v>
      </c>
      <c r="L96" s="146">
        <v>1223</v>
      </c>
      <c r="M96" s="105">
        <v>0</v>
      </c>
      <c r="N96" s="106">
        <v>1</v>
      </c>
      <c r="O96" s="106">
        <v>80</v>
      </c>
      <c r="P96" s="106">
        <v>0</v>
      </c>
      <c r="Q96" s="106">
        <v>119</v>
      </c>
      <c r="R96" s="106">
        <v>61</v>
      </c>
      <c r="S96" s="106">
        <v>1123</v>
      </c>
      <c r="T96" s="106">
        <v>1</v>
      </c>
      <c r="U96" s="106">
        <v>52</v>
      </c>
      <c r="V96" s="106">
        <v>0</v>
      </c>
      <c r="W96" s="106">
        <v>3917</v>
      </c>
      <c r="X96" s="106">
        <v>6</v>
      </c>
      <c r="Y96" s="106">
        <v>80</v>
      </c>
      <c r="Z96" s="106">
        <v>0</v>
      </c>
      <c r="AA96" s="106">
        <v>0</v>
      </c>
      <c r="AB96" s="106">
        <v>0</v>
      </c>
      <c r="AC96" s="106">
        <v>4</v>
      </c>
      <c r="AD96" s="106">
        <v>8</v>
      </c>
      <c r="AE96" s="106">
        <v>66</v>
      </c>
      <c r="AF96" s="106">
        <v>0</v>
      </c>
      <c r="AG96" s="106">
        <v>0</v>
      </c>
      <c r="AH96" s="106">
        <v>0</v>
      </c>
      <c r="AI96" s="106">
        <v>4650</v>
      </c>
      <c r="AJ96" s="106">
        <v>0</v>
      </c>
      <c r="AK96" s="106">
        <v>0</v>
      </c>
      <c r="AL96" s="106">
        <v>0</v>
      </c>
      <c r="AM96" s="106">
        <v>0</v>
      </c>
    </row>
    <row r="97" spans="1:39" s="94" customFormat="1" ht="86.25" customHeight="1" x14ac:dyDescent="0.5">
      <c r="A97" s="123">
        <v>9</v>
      </c>
      <c r="B97" s="125" t="s">
        <v>235</v>
      </c>
      <c r="C97" s="105">
        <v>236</v>
      </c>
      <c r="D97" s="105">
        <v>88</v>
      </c>
      <c r="E97" s="105">
        <v>240</v>
      </c>
      <c r="F97" s="105">
        <v>8</v>
      </c>
      <c r="G97" s="105">
        <v>8</v>
      </c>
      <c r="H97" s="105">
        <v>10</v>
      </c>
      <c r="I97" s="105">
        <v>5000</v>
      </c>
      <c r="J97" s="105">
        <v>0</v>
      </c>
      <c r="K97" s="105">
        <v>0</v>
      </c>
      <c r="L97" s="146">
        <v>80</v>
      </c>
      <c r="M97" s="105">
        <v>0</v>
      </c>
      <c r="N97" s="106">
        <v>2</v>
      </c>
      <c r="O97" s="106">
        <v>250</v>
      </c>
      <c r="P97" s="106">
        <v>0</v>
      </c>
      <c r="Q97" s="106">
        <v>0</v>
      </c>
      <c r="R97" s="106">
        <v>5</v>
      </c>
      <c r="S97" s="106">
        <v>70</v>
      </c>
      <c r="T97" s="106">
        <v>4</v>
      </c>
      <c r="U97" s="106">
        <v>381</v>
      </c>
      <c r="V97" s="106">
        <v>0</v>
      </c>
      <c r="W97" s="106">
        <v>0</v>
      </c>
      <c r="X97" s="106">
        <v>4</v>
      </c>
      <c r="Y97" s="106">
        <v>58</v>
      </c>
      <c r="Z97" s="106">
        <v>0</v>
      </c>
      <c r="AA97" s="106">
        <v>0</v>
      </c>
      <c r="AB97" s="106">
        <v>0</v>
      </c>
      <c r="AC97" s="106">
        <v>8</v>
      </c>
      <c r="AD97" s="106">
        <v>10</v>
      </c>
      <c r="AE97" s="106">
        <v>92</v>
      </c>
      <c r="AF97" s="106">
        <v>0</v>
      </c>
      <c r="AG97" s="106">
        <v>0</v>
      </c>
      <c r="AH97" s="106">
        <v>0</v>
      </c>
      <c r="AI97" s="106">
        <v>701</v>
      </c>
      <c r="AJ97" s="106">
        <v>0</v>
      </c>
      <c r="AK97" s="106">
        <v>0</v>
      </c>
      <c r="AL97" s="106">
        <v>0</v>
      </c>
      <c r="AM97" s="106">
        <v>0</v>
      </c>
    </row>
    <row r="98" spans="1:39" s="94" customFormat="1" ht="86.25" customHeight="1" x14ac:dyDescent="0.5">
      <c r="A98" s="123">
        <v>10</v>
      </c>
      <c r="B98" s="127" t="s">
        <v>236</v>
      </c>
      <c r="C98" s="105">
        <v>25</v>
      </c>
      <c r="D98" s="105">
        <v>55</v>
      </c>
      <c r="E98" s="105">
        <v>0</v>
      </c>
      <c r="F98" s="105">
        <v>6</v>
      </c>
      <c r="G98" s="105">
        <v>28</v>
      </c>
      <c r="H98" s="105">
        <v>4</v>
      </c>
      <c r="I98" s="105">
        <v>0</v>
      </c>
      <c r="J98" s="105">
        <v>0</v>
      </c>
      <c r="K98" s="105">
        <v>0</v>
      </c>
      <c r="L98" s="146">
        <v>306</v>
      </c>
      <c r="M98" s="105">
        <v>0</v>
      </c>
      <c r="N98" s="106">
        <v>0</v>
      </c>
      <c r="O98" s="106">
        <v>0</v>
      </c>
      <c r="P98" s="106">
        <v>0</v>
      </c>
      <c r="Q98" s="106">
        <v>0</v>
      </c>
      <c r="R98" s="106">
        <v>24</v>
      </c>
      <c r="S98" s="106">
        <v>296</v>
      </c>
      <c r="T98" s="106">
        <v>2</v>
      </c>
      <c r="U98" s="106">
        <v>186</v>
      </c>
      <c r="V98" s="106">
        <v>0</v>
      </c>
      <c r="W98" s="106">
        <v>0</v>
      </c>
      <c r="X98" s="106">
        <v>8</v>
      </c>
      <c r="Y98" s="106">
        <v>110</v>
      </c>
      <c r="Z98" s="106">
        <v>0</v>
      </c>
      <c r="AA98" s="106">
        <v>0</v>
      </c>
      <c r="AB98" s="106">
        <v>0</v>
      </c>
      <c r="AC98" s="106">
        <v>28</v>
      </c>
      <c r="AD98" s="106">
        <v>4</v>
      </c>
      <c r="AE98" s="106">
        <v>36</v>
      </c>
      <c r="AF98" s="106">
        <v>0</v>
      </c>
      <c r="AG98" s="106">
        <v>0</v>
      </c>
      <c r="AH98" s="106">
        <v>0</v>
      </c>
      <c r="AI98" s="106">
        <v>1760</v>
      </c>
      <c r="AJ98" s="106">
        <v>0</v>
      </c>
      <c r="AK98" s="106">
        <v>0</v>
      </c>
      <c r="AL98" s="106">
        <v>0</v>
      </c>
      <c r="AM98" s="106">
        <v>0</v>
      </c>
    </row>
    <row r="99" spans="1:39" s="94" customFormat="1" ht="86.25" customHeight="1" x14ac:dyDescent="0.5">
      <c r="A99" s="123">
        <v>11</v>
      </c>
      <c r="B99" s="125" t="s">
        <v>237</v>
      </c>
      <c r="C99" s="105">
        <v>20</v>
      </c>
      <c r="D99" s="105">
        <v>24</v>
      </c>
      <c r="E99" s="105">
        <v>8</v>
      </c>
      <c r="F99" s="105">
        <v>8</v>
      </c>
      <c r="G99" s="105">
        <v>10</v>
      </c>
      <c r="H99" s="105">
        <v>2</v>
      </c>
      <c r="I99" s="105">
        <v>200</v>
      </c>
      <c r="J99" s="105">
        <v>0</v>
      </c>
      <c r="K99" s="105">
        <v>0</v>
      </c>
      <c r="L99" s="146">
        <v>37</v>
      </c>
      <c r="M99" s="105">
        <v>0</v>
      </c>
      <c r="N99" s="106">
        <v>0</v>
      </c>
      <c r="O99" s="106">
        <v>0</v>
      </c>
      <c r="P99" s="106">
        <v>0</v>
      </c>
      <c r="Q99" s="106">
        <v>25</v>
      </c>
      <c r="R99" s="106">
        <v>2</v>
      </c>
      <c r="S99" s="106">
        <v>27</v>
      </c>
      <c r="T99" s="106">
        <v>2</v>
      </c>
      <c r="U99" s="106">
        <v>38</v>
      </c>
      <c r="V99" s="106">
        <v>0</v>
      </c>
      <c r="W99" s="106">
        <v>0</v>
      </c>
      <c r="X99" s="106">
        <v>8</v>
      </c>
      <c r="Y99" s="106">
        <v>112</v>
      </c>
      <c r="Z99" s="106">
        <v>0</v>
      </c>
      <c r="AA99" s="106">
        <v>0</v>
      </c>
      <c r="AB99" s="106">
        <v>0</v>
      </c>
      <c r="AC99" s="106">
        <v>10</v>
      </c>
      <c r="AD99" s="106">
        <v>2</v>
      </c>
      <c r="AE99" s="106">
        <v>18</v>
      </c>
      <c r="AF99" s="106">
        <v>0</v>
      </c>
      <c r="AG99" s="106">
        <v>0</v>
      </c>
      <c r="AH99" s="106">
        <v>0</v>
      </c>
      <c r="AI99" s="106">
        <v>0</v>
      </c>
      <c r="AJ99" s="106">
        <v>0</v>
      </c>
      <c r="AK99" s="106">
        <v>0</v>
      </c>
      <c r="AL99" s="106">
        <v>0</v>
      </c>
      <c r="AM99" s="106">
        <v>0</v>
      </c>
    </row>
    <row r="100" spans="1:39" s="94" customFormat="1" ht="86.25" customHeight="1" x14ac:dyDescent="0.5">
      <c r="A100" s="349" t="s">
        <v>118</v>
      </c>
      <c r="B100" s="349"/>
      <c r="C100" s="134">
        <f>SUM(C101:C113)</f>
        <v>486</v>
      </c>
      <c r="D100" s="134">
        <f t="shared" ref="D100:AM100" si="16">SUM(D101:D113)</f>
        <v>284</v>
      </c>
      <c r="E100" s="134">
        <f t="shared" si="16"/>
        <v>1013</v>
      </c>
      <c r="F100" s="134">
        <f t="shared" si="16"/>
        <v>327</v>
      </c>
      <c r="G100" s="134">
        <f t="shared" si="16"/>
        <v>263</v>
      </c>
      <c r="H100" s="134">
        <f t="shared" si="16"/>
        <v>393</v>
      </c>
      <c r="I100" s="134">
        <f t="shared" ref="I100" si="17">SUM(I101:I112)</f>
        <v>12074</v>
      </c>
      <c r="J100" s="134">
        <f t="shared" si="16"/>
        <v>287</v>
      </c>
      <c r="K100" s="134">
        <f t="shared" si="16"/>
        <v>0</v>
      </c>
      <c r="L100" s="134">
        <f>SUM(L101:L113)</f>
        <v>5282</v>
      </c>
      <c r="M100" s="134">
        <f t="shared" ref="M100" si="18">SUM(M101:M112)</f>
        <v>22</v>
      </c>
      <c r="N100" s="134">
        <f t="shared" si="16"/>
        <v>0</v>
      </c>
      <c r="O100" s="134">
        <f t="shared" si="16"/>
        <v>0</v>
      </c>
      <c r="P100" s="134">
        <f t="shared" si="16"/>
        <v>0</v>
      </c>
      <c r="Q100" s="134">
        <f t="shared" si="16"/>
        <v>211</v>
      </c>
      <c r="R100" s="134">
        <f t="shared" si="16"/>
        <v>154</v>
      </c>
      <c r="S100" s="134">
        <f t="shared" si="16"/>
        <v>2655</v>
      </c>
      <c r="T100" s="134">
        <f t="shared" si="16"/>
        <v>0</v>
      </c>
      <c r="U100" s="134">
        <f t="shared" si="16"/>
        <v>0</v>
      </c>
      <c r="V100" s="134">
        <f t="shared" si="16"/>
        <v>0</v>
      </c>
      <c r="W100" s="134">
        <f t="shared" si="16"/>
        <v>837</v>
      </c>
      <c r="X100" s="134">
        <f t="shared" si="16"/>
        <v>94</v>
      </c>
      <c r="Y100" s="134">
        <f t="shared" si="16"/>
        <v>9843</v>
      </c>
      <c r="Z100" s="134">
        <f t="shared" si="16"/>
        <v>0</v>
      </c>
      <c r="AA100" s="134">
        <f t="shared" si="16"/>
        <v>0</v>
      </c>
      <c r="AB100" s="134">
        <f t="shared" si="16"/>
        <v>0</v>
      </c>
      <c r="AC100" s="134">
        <f t="shared" si="16"/>
        <v>252</v>
      </c>
      <c r="AD100" s="134">
        <f t="shared" si="16"/>
        <v>123</v>
      </c>
      <c r="AE100" s="134">
        <f t="shared" si="16"/>
        <v>2318</v>
      </c>
      <c r="AF100" s="134">
        <f t="shared" si="16"/>
        <v>0</v>
      </c>
      <c r="AG100" s="134">
        <f t="shared" si="16"/>
        <v>0</v>
      </c>
      <c r="AH100" s="134">
        <f t="shared" si="16"/>
        <v>100</v>
      </c>
      <c r="AI100" s="134">
        <f t="shared" si="16"/>
        <v>23556</v>
      </c>
      <c r="AJ100" s="134">
        <f t="shared" si="16"/>
        <v>74</v>
      </c>
      <c r="AK100" s="134">
        <f t="shared" si="16"/>
        <v>2568</v>
      </c>
      <c r="AL100" s="134">
        <f t="shared" si="16"/>
        <v>0</v>
      </c>
      <c r="AM100" s="134">
        <f t="shared" si="16"/>
        <v>0</v>
      </c>
    </row>
    <row r="101" spans="1:39" s="94" customFormat="1" ht="86.25" customHeight="1" x14ac:dyDescent="0.5">
      <c r="A101" s="123">
        <v>1</v>
      </c>
      <c r="B101" s="129" t="s">
        <v>364</v>
      </c>
      <c r="C101" s="105">
        <v>35</v>
      </c>
      <c r="D101" s="105">
        <v>15</v>
      </c>
      <c r="E101" s="105">
        <v>125</v>
      </c>
      <c r="F101" s="105">
        <v>15</v>
      </c>
      <c r="G101" s="105">
        <v>25</v>
      </c>
      <c r="H101" s="105">
        <v>15</v>
      </c>
      <c r="I101" s="105">
        <v>2134</v>
      </c>
      <c r="J101" s="105">
        <v>10</v>
      </c>
      <c r="K101" s="105">
        <v>0</v>
      </c>
      <c r="L101" s="146">
        <v>1454</v>
      </c>
      <c r="M101" s="105">
        <v>0</v>
      </c>
      <c r="N101" s="106">
        <v>0</v>
      </c>
      <c r="O101" s="106">
        <v>0</v>
      </c>
      <c r="P101" s="106">
        <v>0</v>
      </c>
      <c r="Q101" s="106">
        <v>0</v>
      </c>
      <c r="R101" s="106">
        <v>21</v>
      </c>
      <c r="S101" s="106">
        <v>248</v>
      </c>
      <c r="T101" s="106">
        <v>0</v>
      </c>
      <c r="U101" s="106">
        <v>0</v>
      </c>
      <c r="V101" s="106">
        <v>0</v>
      </c>
      <c r="W101" s="106">
        <v>0</v>
      </c>
      <c r="X101" s="106">
        <v>37</v>
      </c>
      <c r="Y101" s="106">
        <v>7587</v>
      </c>
      <c r="Z101" s="106">
        <v>0</v>
      </c>
      <c r="AA101" s="106">
        <v>0</v>
      </c>
      <c r="AB101" s="106">
        <v>0</v>
      </c>
      <c r="AC101" s="106">
        <v>15</v>
      </c>
      <c r="AD101" s="106">
        <v>7</v>
      </c>
      <c r="AE101" s="106">
        <v>88</v>
      </c>
      <c r="AF101" s="106">
        <v>0</v>
      </c>
      <c r="AG101" s="106">
        <v>0</v>
      </c>
      <c r="AH101" s="106">
        <v>0</v>
      </c>
      <c r="AI101" s="106">
        <v>2130</v>
      </c>
      <c r="AJ101" s="106">
        <v>0</v>
      </c>
      <c r="AK101" s="106">
        <v>0</v>
      </c>
      <c r="AL101" s="106">
        <v>0</v>
      </c>
      <c r="AM101" s="106">
        <v>0</v>
      </c>
    </row>
    <row r="102" spans="1:39" s="94" customFormat="1" ht="86.25" customHeight="1" x14ac:dyDescent="0.5">
      <c r="A102" s="123">
        <v>2</v>
      </c>
      <c r="B102" s="129" t="s">
        <v>353</v>
      </c>
      <c r="C102" s="105">
        <v>43</v>
      </c>
      <c r="D102" s="105">
        <v>23</v>
      </c>
      <c r="E102" s="105">
        <v>65</v>
      </c>
      <c r="F102" s="105">
        <v>15</v>
      </c>
      <c r="G102" s="105">
        <v>18</v>
      </c>
      <c r="H102" s="105">
        <v>54</v>
      </c>
      <c r="I102" s="105">
        <v>1200</v>
      </c>
      <c r="J102" s="105">
        <v>0</v>
      </c>
      <c r="K102" s="105">
        <v>0</v>
      </c>
      <c r="L102" s="146">
        <v>315</v>
      </c>
      <c r="M102" s="105">
        <v>0</v>
      </c>
      <c r="N102" s="106">
        <v>0</v>
      </c>
      <c r="O102" s="106">
        <v>0</v>
      </c>
      <c r="P102" s="106">
        <v>0</v>
      </c>
      <c r="Q102" s="106">
        <v>5</v>
      </c>
      <c r="R102" s="106">
        <v>1</v>
      </c>
      <c r="S102" s="106">
        <v>5</v>
      </c>
      <c r="T102" s="106">
        <v>0</v>
      </c>
      <c r="U102" s="106">
        <v>0</v>
      </c>
      <c r="V102" s="106">
        <v>0</v>
      </c>
      <c r="W102" s="106">
        <v>60</v>
      </c>
      <c r="X102" s="106">
        <v>5</v>
      </c>
      <c r="Y102" s="106">
        <v>74</v>
      </c>
      <c r="Z102" s="106">
        <v>0</v>
      </c>
      <c r="AA102" s="106">
        <v>0</v>
      </c>
      <c r="AB102" s="106">
        <v>0</v>
      </c>
      <c r="AC102" s="106">
        <v>68</v>
      </c>
      <c r="AD102" s="106">
        <v>5</v>
      </c>
      <c r="AE102" s="106">
        <v>56</v>
      </c>
      <c r="AF102" s="106">
        <v>0</v>
      </c>
      <c r="AG102" s="106">
        <v>0</v>
      </c>
      <c r="AH102" s="106">
        <v>0</v>
      </c>
      <c r="AI102" s="106">
        <v>912</v>
      </c>
      <c r="AJ102" s="106">
        <v>0</v>
      </c>
      <c r="AK102" s="106">
        <v>0</v>
      </c>
      <c r="AL102" s="106">
        <v>0</v>
      </c>
      <c r="AM102" s="106">
        <v>0</v>
      </c>
    </row>
    <row r="103" spans="1:39" s="94" customFormat="1" ht="86.25" customHeight="1" x14ac:dyDescent="0.5">
      <c r="A103" s="123">
        <v>3</v>
      </c>
      <c r="B103" s="129" t="s">
        <v>354</v>
      </c>
      <c r="C103" s="105">
        <v>124</v>
      </c>
      <c r="D103" s="105">
        <v>7</v>
      </c>
      <c r="E103" s="105">
        <v>0</v>
      </c>
      <c r="F103" s="105">
        <v>0</v>
      </c>
      <c r="G103" s="105">
        <v>0</v>
      </c>
      <c r="H103" s="105">
        <v>0</v>
      </c>
      <c r="I103" s="105">
        <v>0</v>
      </c>
      <c r="J103" s="105">
        <v>0</v>
      </c>
      <c r="K103" s="105">
        <v>0</v>
      </c>
      <c r="L103" s="146">
        <v>313</v>
      </c>
      <c r="M103" s="105">
        <v>1</v>
      </c>
      <c r="N103" s="106">
        <v>0</v>
      </c>
      <c r="O103" s="106">
        <v>0</v>
      </c>
      <c r="P103" s="106">
        <v>0</v>
      </c>
      <c r="Q103" s="106">
        <v>0</v>
      </c>
      <c r="R103" s="106">
        <v>11</v>
      </c>
      <c r="S103" s="106">
        <v>123</v>
      </c>
      <c r="T103" s="106">
        <v>0</v>
      </c>
      <c r="U103" s="106">
        <v>0</v>
      </c>
      <c r="V103" s="106">
        <v>0</v>
      </c>
      <c r="W103" s="106">
        <v>28</v>
      </c>
      <c r="X103" s="106">
        <v>10</v>
      </c>
      <c r="Y103" s="106">
        <v>50</v>
      </c>
      <c r="Z103" s="106">
        <v>0</v>
      </c>
      <c r="AA103" s="106">
        <v>0</v>
      </c>
      <c r="AB103" s="106">
        <v>0</v>
      </c>
      <c r="AC103" s="106">
        <v>0</v>
      </c>
      <c r="AD103" s="106">
        <v>0</v>
      </c>
      <c r="AE103" s="106">
        <v>0</v>
      </c>
      <c r="AF103" s="106">
        <v>0</v>
      </c>
      <c r="AG103" s="106">
        <v>0</v>
      </c>
      <c r="AH103" s="106">
        <v>0</v>
      </c>
      <c r="AI103" s="106">
        <v>3771</v>
      </c>
      <c r="AJ103" s="106">
        <v>0</v>
      </c>
      <c r="AK103" s="106">
        <v>0</v>
      </c>
      <c r="AL103" s="106">
        <v>0</v>
      </c>
      <c r="AM103" s="106">
        <v>0</v>
      </c>
    </row>
    <row r="104" spans="1:39" s="94" customFormat="1" ht="86.25" customHeight="1" x14ac:dyDescent="0.5">
      <c r="A104" s="123">
        <v>4</v>
      </c>
      <c r="B104" s="129" t="s">
        <v>355</v>
      </c>
      <c r="C104" s="105">
        <v>15</v>
      </c>
      <c r="D104" s="105">
        <v>43</v>
      </c>
      <c r="E104" s="105">
        <v>75</v>
      </c>
      <c r="F104" s="105">
        <v>30</v>
      </c>
      <c r="G104" s="105">
        <v>50</v>
      </c>
      <c r="H104" s="105">
        <v>38</v>
      </c>
      <c r="I104" s="105">
        <v>3150</v>
      </c>
      <c r="J104" s="105">
        <v>37</v>
      </c>
      <c r="K104" s="105">
        <v>0</v>
      </c>
      <c r="L104" s="146">
        <v>324</v>
      </c>
      <c r="M104" s="105">
        <v>0</v>
      </c>
      <c r="N104" s="106">
        <v>0</v>
      </c>
      <c r="O104" s="106">
        <v>0</v>
      </c>
      <c r="P104" s="106">
        <v>0</v>
      </c>
      <c r="Q104" s="106">
        <v>68</v>
      </c>
      <c r="R104" s="106">
        <v>5</v>
      </c>
      <c r="S104" s="106">
        <v>43</v>
      </c>
      <c r="T104" s="106">
        <v>0</v>
      </c>
      <c r="U104" s="106">
        <v>0</v>
      </c>
      <c r="V104" s="106">
        <v>0</v>
      </c>
      <c r="W104" s="106">
        <v>60</v>
      </c>
      <c r="X104" s="106">
        <v>2</v>
      </c>
      <c r="Y104" s="106">
        <v>27</v>
      </c>
      <c r="Z104" s="106">
        <v>0</v>
      </c>
      <c r="AA104" s="106">
        <v>0</v>
      </c>
      <c r="AB104" s="106">
        <v>0</v>
      </c>
      <c r="AC104" s="106">
        <v>50</v>
      </c>
      <c r="AD104" s="106">
        <v>4</v>
      </c>
      <c r="AE104" s="106">
        <v>28</v>
      </c>
      <c r="AF104" s="106">
        <v>0</v>
      </c>
      <c r="AG104" s="106">
        <v>0</v>
      </c>
      <c r="AH104" s="106">
        <v>0</v>
      </c>
      <c r="AI104" s="106">
        <v>1205</v>
      </c>
      <c r="AJ104" s="106">
        <v>1</v>
      </c>
      <c r="AK104" s="106">
        <v>39</v>
      </c>
      <c r="AL104" s="106">
        <v>0</v>
      </c>
      <c r="AM104" s="106">
        <v>0</v>
      </c>
    </row>
    <row r="105" spans="1:39" s="94" customFormat="1" ht="86.25" customHeight="1" x14ac:dyDescent="0.5">
      <c r="A105" s="123">
        <v>5</v>
      </c>
      <c r="B105" s="129" t="s">
        <v>365</v>
      </c>
      <c r="C105" s="105">
        <v>53</v>
      </c>
      <c r="D105" s="105">
        <v>23</v>
      </c>
      <c r="E105" s="105">
        <v>15</v>
      </c>
      <c r="F105" s="105">
        <v>15</v>
      </c>
      <c r="G105" s="105">
        <v>4</v>
      </c>
      <c r="H105" s="105">
        <v>12</v>
      </c>
      <c r="I105" s="105">
        <v>1000</v>
      </c>
      <c r="J105" s="105">
        <v>55</v>
      </c>
      <c r="K105" s="105">
        <v>0</v>
      </c>
      <c r="L105" s="146">
        <v>318</v>
      </c>
      <c r="M105" s="105">
        <v>0</v>
      </c>
      <c r="N105" s="106">
        <v>0</v>
      </c>
      <c r="O105" s="106">
        <v>0</v>
      </c>
      <c r="P105" s="106">
        <v>0</v>
      </c>
      <c r="Q105" s="106">
        <v>0</v>
      </c>
      <c r="R105" s="106">
        <v>6</v>
      </c>
      <c r="S105" s="106">
        <v>46</v>
      </c>
      <c r="T105" s="106">
        <v>0</v>
      </c>
      <c r="U105" s="106">
        <v>0</v>
      </c>
      <c r="V105" s="106">
        <v>0</v>
      </c>
      <c r="W105" s="106">
        <v>0</v>
      </c>
      <c r="X105" s="106">
        <v>3</v>
      </c>
      <c r="Y105" s="106">
        <v>60</v>
      </c>
      <c r="Z105" s="106">
        <v>0</v>
      </c>
      <c r="AA105" s="106">
        <v>0</v>
      </c>
      <c r="AB105" s="106">
        <v>0</v>
      </c>
      <c r="AC105" s="106">
        <v>0</v>
      </c>
      <c r="AD105" s="106">
        <v>20</v>
      </c>
      <c r="AE105" s="106">
        <v>224</v>
      </c>
      <c r="AF105" s="106">
        <v>0</v>
      </c>
      <c r="AG105" s="106">
        <v>0</v>
      </c>
      <c r="AH105" s="106">
        <v>0</v>
      </c>
      <c r="AI105" s="106">
        <v>1235</v>
      </c>
      <c r="AJ105" s="106">
        <v>4</v>
      </c>
      <c r="AK105" s="106">
        <v>55</v>
      </c>
      <c r="AL105" s="106">
        <v>0</v>
      </c>
      <c r="AM105" s="106">
        <v>0</v>
      </c>
    </row>
    <row r="106" spans="1:39" s="94" customFormat="1" ht="86.25" customHeight="1" x14ac:dyDescent="0.5">
      <c r="A106" s="123">
        <v>6</v>
      </c>
      <c r="B106" s="130" t="s">
        <v>357</v>
      </c>
      <c r="C106" s="105">
        <v>55</v>
      </c>
      <c r="D106" s="105">
        <v>37</v>
      </c>
      <c r="E106" s="105">
        <v>72</v>
      </c>
      <c r="F106" s="105">
        <v>125</v>
      </c>
      <c r="G106" s="105">
        <v>2</v>
      </c>
      <c r="H106" s="105">
        <v>73</v>
      </c>
      <c r="I106" s="105">
        <v>1200</v>
      </c>
      <c r="J106" s="105">
        <v>73</v>
      </c>
      <c r="K106" s="105">
        <v>0</v>
      </c>
      <c r="L106" s="146">
        <v>325</v>
      </c>
      <c r="M106" s="105">
        <v>0</v>
      </c>
      <c r="N106" s="106">
        <v>0</v>
      </c>
      <c r="O106" s="106">
        <v>0</v>
      </c>
      <c r="P106" s="106">
        <v>0</v>
      </c>
      <c r="Q106" s="106">
        <v>68</v>
      </c>
      <c r="R106" s="106">
        <v>4</v>
      </c>
      <c r="S106" s="106">
        <v>37</v>
      </c>
      <c r="T106" s="106">
        <v>0</v>
      </c>
      <c r="U106" s="106">
        <v>0</v>
      </c>
      <c r="V106" s="106">
        <v>0</v>
      </c>
      <c r="W106" s="106">
        <v>66</v>
      </c>
      <c r="X106" s="106">
        <v>5</v>
      </c>
      <c r="Y106" s="106">
        <v>106</v>
      </c>
      <c r="Z106" s="106">
        <v>0</v>
      </c>
      <c r="AA106" s="106">
        <v>0</v>
      </c>
      <c r="AB106" s="106">
        <v>0</v>
      </c>
      <c r="AC106" s="106">
        <v>13</v>
      </c>
      <c r="AD106" s="106">
        <v>2</v>
      </c>
      <c r="AE106" s="106">
        <v>21</v>
      </c>
      <c r="AF106" s="106">
        <v>0</v>
      </c>
      <c r="AG106" s="106">
        <v>0</v>
      </c>
      <c r="AH106" s="106">
        <v>0</v>
      </c>
      <c r="AI106" s="106">
        <v>1080</v>
      </c>
      <c r="AJ106" s="106">
        <v>1</v>
      </c>
      <c r="AK106" s="106">
        <v>7</v>
      </c>
      <c r="AL106" s="106">
        <v>0</v>
      </c>
      <c r="AM106" s="106">
        <v>0</v>
      </c>
    </row>
    <row r="107" spans="1:39" s="94" customFormat="1" ht="86.25" customHeight="1" x14ac:dyDescent="0.5">
      <c r="A107" s="123">
        <v>7</v>
      </c>
      <c r="B107" s="129" t="s">
        <v>358</v>
      </c>
      <c r="C107" s="105">
        <v>90</v>
      </c>
      <c r="D107" s="105">
        <v>22</v>
      </c>
      <c r="E107" s="105">
        <v>150</v>
      </c>
      <c r="F107" s="105">
        <v>67</v>
      </c>
      <c r="G107" s="105">
        <v>58</v>
      </c>
      <c r="H107" s="105">
        <v>58</v>
      </c>
      <c r="I107" s="105">
        <v>500</v>
      </c>
      <c r="J107" s="105">
        <v>105</v>
      </c>
      <c r="K107" s="105">
        <v>0</v>
      </c>
      <c r="L107" s="146">
        <v>329</v>
      </c>
      <c r="M107" s="105">
        <v>0</v>
      </c>
      <c r="N107" s="106">
        <v>0</v>
      </c>
      <c r="O107" s="106">
        <v>0</v>
      </c>
      <c r="P107" s="106">
        <v>0</v>
      </c>
      <c r="Q107" s="106">
        <v>30</v>
      </c>
      <c r="R107" s="106">
        <v>3</v>
      </c>
      <c r="S107" s="106">
        <v>23</v>
      </c>
      <c r="T107" s="106">
        <v>0</v>
      </c>
      <c r="U107" s="106">
        <v>0</v>
      </c>
      <c r="V107" s="106">
        <v>0</v>
      </c>
      <c r="W107" s="106">
        <v>336</v>
      </c>
      <c r="X107" s="106">
        <v>1</v>
      </c>
      <c r="Y107" s="106">
        <v>12</v>
      </c>
      <c r="Z107" s="106">
        <v>0</v>
      </c>
      <c r="AA107" s="106">
        <v>0</v>
      </c>
      <c r="AB107" s="106">
        <v>0</v>
      </c>
      <c r="AC107" s="106">
        <v>27</v>
      </c>
      <c r="AD107" s="106">
        <v>4</v>
      </c>
      <c r="AE107" s="106">
        <v>86</v>
      </c>
      <c r="AF107" s="106">
        <v>0</v>
      </c>
      <c r="AG107" s="106">
        <v>0</v>
      </c>
      <c r="AH107" s="106">
        <v>0</v>
      </c>
      <c r="AI107" s="106">
        <v>1860</v>
      </c>
      <c r="AJ107" s="106">
        <v>2</v>
      </c>
      <c r="AK107" s="106">
        <v>14</v>
      </c>
      <c r="AL107" s="106">
        <v>0</v>
      </c>
      <c r="AM107" s="106">
        <v>0</v>
      </c>
    </row>
    <row r="108" spans="1:39" s="94" customFormat="1" ht="86.25" customHeight="1" x14ac:dyDescent="0.5">
      <c r="A108" s="123">
        <v>8</v>
      </c>
      <c r="B108" s="129" t="s">
        <v>359</v>
      </c>
      <c r="C108" s="105">
        <v>2</v>
      </c>
      <c r="D108" s="105">
        <v>5</v>
      </c>
      <c r="E108" s="105">
        <v>90</v>
      </c>
      <c r="F108" s="105">
        <v>12</v>
      </c>
      <c r="G108" s="105">
        <v>30</v>
      </c>
      <c r="H108" s="105">
        <v>5</v>
      </c>
      <c r="I108" s="105">
        <v>50</v>
      </c>
      <c r="J108" s="105">
        <v>0</v>
      </c>
      <c r="K108" s="105">
        <v>0</v>
      </c>
      <c r="L108" s="146">
        <v>316</v>
      </c>
      <c r="M108" s="105">
        <v>1</v>
      </c>
      <c r="N108" s="106">
        <v>0</v>
      </c>
      <c r="O108" s="106">
        <v>0</v>
      </c>
      <c r="P108" s="106">
        <v>0</v>
      </c>
      <c r="Q108" s="106">
        <v>40</v>
      </c>
      <c r="R108" s="106">
        <v>3</v>
      </c>
      <c r="S108" s="106">
        <v>15</v>
      </c>
      <c r="T108" s="106">
        <v>0</v>
      </c>
      <c r="U108" s="106">
        <v>0</v>
      </c>
      <c r="V108" s="106">
        <v>0</v>
      </c>
      <c r="W108" s="106">
        <v>90</v>
      </c>
      <c r="X108" s="106">
        <v>1</v>
      </c>
      <c r="Y108" s="106">
        <v>12</v>
      </c>
      <c r="Z108" s="106">
        <v>0</v>
      </c>
      <c r="AA108" s="106">
        <v>0</v>
      </c>
      <c r="AB108" s="106">
        <v>0</v>
      </c>
      <c r="AC108" s="106">
        <v>30</v>
      </c>
      <c r="AD108" s="106">
        <v>2</v>
      </c>
      <c r="AE108" s="106">
        <v>35</v>
      </c>
      <c r="AF108" s="106">
        <v>0</v>
      </c>
      <c r="AG108" s="106">
        <v>0</v>
      </c>
      <c r="AH108" s="106">
        <v>0</v>
      </c>
      <c r="AI108" s="106">
        <v>459</v>
      </c>
      <c r="AJ108" s="106">
        <v>0</v>
      </c>
      <c r="AK108" s="106">
        <v>0</v>
      </c>
      <c r="AL108" s="106">
        <v>0</v>
      </c>
      <c r="AM108" s="106">
        <v>0</v>
      </c>
    </row>
    <row r="109" spans="1:39" s="94" customFormat="1" ht="86.25" customHeight="1" x14ac:dyDescent="0.5">
      <c r="A109" s="123">
        <v>9</v>
      </c>
      <c r="B109" s="129" t="s">
        <v>360</v>
      </c>
      <c r="C109" s="105">
        <v>15</v>
      </c>
      <c r="D109" s="105">
        <v>94</v>
      </c>
      <c r="E109" s="105">
        <v>260</v>
      </c>
      <c r="F109" s="105">
        <v>11</v>
      </c>
      <c r="G109" s="105">
        <v>17</v>
      </c>
      <c r="H109" s="105">
        <v>2</v>
      </c>
      <c r="I109" s="105">
        <v>640</v>
      </c>
      <c r="J109" s="105">
        <v>7</v>
      </c>
      <c r="K109" s="105">
        <v>0</v>
      </c>
      <c r="L109" s="146">
        <v>320</v>
      </c>
      <c r="M109" s="105">
        <v>8</v>
      </c>
      <c r="N109" s="106">
        <v>0</v>
      </c>
      <c r="O109" s="106">
        <v>0</v>
      </c>
      <c r="P109" s="106">
        <v>0</v>
      </c>
      <c r="Q109" s="106">
        <v>0</v>
      </c>
      <c r="R109" s="106">
        <v>1</v>
      </c>
      <c r="S109" s="106">
        <v>5</v>
      </c>
      <c r="T109" s="106">
        <v>0</v>
      </c>
      <c r="U109" s="106">
        <v>0</v>
      </c>
      <c r="V109" s="106">
        <v>0</v>
      </c>
      <c r="W109" s="106">
        <v>120</v>
      </c>
      <c r="X109" s="106">
        <v>1</v>
      </c>
      <c r="Y109" s="106">
        <v>11</v>
      </c>
      <c r="Z109" s="106">
        <v>0</v>
      </c>
      <c r="AA109" s="106">
        <v>0</v>
      </c>
      <c r="AB109" s="106">
        <v>0</v>
      </c>
      <c r="AC109" s="106">
        <v>0</v>
      </c>
      <c r="AD109" s="106">
        <v>1</v>
      </c>
      <c r="AE109" s="106">
        <v>8</v>
      </c>
      <c r="AF109" s="106">
        <v>0</v>
      </c>
      <c r="AG109" s="106">
        <v>0</v>
      </c>
      <c r="AH109" s="106">
        <v>35</v>
      </c>
      <c r="AI109" s="106">
        <v>7193</v>
      </c>
      <c r="AJ109" s="106">
        <v>1</v>
      </c>
      <c r="AK109" s="106">
        <v>7</v>
      </c>
      <c r="AL109" s="106">
        <v>0</v>
      </c>
      <c r="AM109" s="106">
        <v>0</v>
      </c>
    </row>
    <row r="110" spans="1:39" s="94" customFormat="1" ht="86.25" customHeight="1" x14ac:dyDescent="0.5">
      <c r="A110" s="123">
        <v>10</v>
      </c>
      <c r="B110" s="129" t="s">
        <v>361</v>
      </c>
      <c r="C110" s="105">
        <v>20</v>
      </c>
      <c r="D110" s="105">
        <v>7</v>
      </c>
      <c r="E110" s="105">
        <v>0</v>
      </c>
      <c r="F110" s="105">
        <v>19</v>
      </c>
      <c r="G110" s="105">
        <v>20</v>
      </c>
      <c r="H110" s="105">
        <v>136</v>
      </c>
      <c r="I110" s="105">
        <v>0</v>
      </c>
      <c r="J110" s="105">
        <v>0</v>
      </c>
      <c r="K110" s="105">
        <v>0</v>
      </c>
      <c r="L110" s="146">
        <v>322</v>
      </c>
      <c r="M110" s="105">
        <v>12</v>
      </c>
      <c r="N110" s="106">
        <v>0</v>
      </c>
      <c r="O110" s="106">
        <v>0</v>
      </c>
      <c r="P110" s="106">
        <v>0</v>
      </c>
      <c r="Q110" s="106">
        <v>0</v>
      </c>
      <c r="R110" s="106">
        <v>1</v>
      </c>
      <c r="S110" s="106">
        <v>6</v>
      </c>
      <c r="T110" s="106">
        <v>0</v>
      </c>
      <c r="U110" s="106">
        <v>0</v>
      </c>
      <c r="V110" s="106">
        <v>0</v>
      </c>
      <c r="W110" s="106">
        <v>0</v>
      </c>
      <c r="X110" s="106">
        <v>2</v>
      </c>
      <c r="Y110" s="106">
        <v>19</v>
      </c>
      <c r="Z110" s="106">
        <v>0</v>
      </c>
      <c r="AA110" s="106">
        <v>0</v>
      </c>
      <c r="AB110" s="106">
        <v>0</v>
      </c>
      <c r="AC110" s="106">
        <v>20</v>
      </c>
      <c r="AD110" s="106">
        <v>19</v>
      </c>
      <c r="AE110" s="106">
        <v>228</v>
      </c>
      <c r="AF110" s="106">
        <v>0</v>
      </c>
      <c r="AG110" s="106">
        <v>0</v>
      </c>
      <c r="AH110" s="106">
        <v>0</v>
      </c>
      <c r="AI110" s="106">
        <v>0</v>
      </c>
      <c r="AJ110" s="106">
        <v>0</v>
      </c>
      <c r="AK110" s="106">
        <v>0</v>
      </c>
      <c r="AL110" s="106">
        <v>0</v>
      </c>
      <c r="AM110" s="106">
        <v>0</v>
      </c>
    </row>
    <row r="111" spans="1:39" s="94" customFormat="1" ht="86.25" customHeight="1" x14ac:dyDescent="0.5">
      <c r="A111" s="123">
        <v>11</v>
      </c>
      <c r="B111" s="130" t="s">
        <v>362</v>
      </c>
      <c r="C111" s="105">
        <v>0</v>
      </c>
      <c r="D111" s="105">
        <v>0</v>
      </c>
      <c r="E111" s="105">
        <v>46</v>
      </c>
      <c r="F111" s="105">
        <v>0</v>
      </c>
      <c r="G111" s="105">
        <v>11</v>
      </c>
      <c r="H111" s="105">
        <v>0</v>
      </c>
      <c r="I111" s="105">
        <v>1500</v>
      </c>
      <c r="J111" s="105">
        <v>0</v>
      </c>
      <c r="K111" s="105">
        <v>0</v>
      </c>
      <c r="L111" s="146">
        <v>326</v>
      </c>
      <c r="M111" s="105">
        <v>0</v>
      </c>
      <c r="N111" s="106">
        <v>0</v>
      </c>
      <c r="O111" s="106">
        <v>0</v>
      </c>
      <c r="P111" s="106">
        <v>0</v>
      </c>
      <c r="Q111" s="106">
        <v>0</v>
      </c>
      <c r="R111" s="106">
        <v>9</v>
      </c>
      <c r="S111" s="106">
        <v>610</v>
      </c>
      <c r="T111" s="106">
        <v>0</v>
      </c>
      <c r="U111" s="106">
        <v>0</v>
      </c>
      <c r="V111" s="106">
        <v>0</v>
      </c>
      <c r="W111" s="106">
        <v>77</v>
      </c>
      <c r="X111" s="106">
        <v>2</v>
      </c>
      <c r="Y111" s="106">
        <v>17</v>
      </c>
      <c r="Z111" s="106">
        <v>0</v>
      </c>
      <c r="AA111" s="106">
        <v>0</v>
      </c>
      <c r="AB111" s="106">
        <v>0</v>
      </c>
      <c r="AC111" s="106">
        <v>11</v>
      </c>
      <c r="AD111" s="106">
        <v>4</v>
      </c>
      <c r="AE111" s="106">
        <v>48</v>
      </c>
      <c r="AF111" s="106">
        <v>0</v>
      </c>
      <c r="AG111" s="106">
        <v>0</v>
      </c>
      <c r="AH111" s="106">
        <v>0</v>
      </c>
      <c r="AI111" s="106">
        <v>2981</v>
      </c>
      <c r="AJ111" s="106">
        <v>0</v>
      </c>
      <c r="AK111" s="106">
        <v>0</v>
      </c>
      <c r="AL111" s="106">
        <v>0</v>
      </c>
      <c r="AM111" s="106">
        <v>0</v>
      </c>
    </row>
    <row r="112" spans="1:39" s="94" customFormat="1" ht="86.25" customHeight="1" x14ac:dyDescent="0.5">
      <c r="A112" s="123">
        <v>12</v>
      </c>
      <c r="B112" s="129" t="s">
        <v>366</v>
      </c>
      <c r="C112" s="105">
        <v>34</v>
      </c>
      <c r="D112" s="105">
        <v>8</v>
      </c>
      <c r="E112" s="105">
        <v>115</v>
      </c>
      <c r="F112" s="105">
        <v>0</v>
      </c>
      <c r="G112" s="105">
        <v>10</v>
      </c>
      <c r="H112" s="105">
        <v>0</v>
      </c>
      <c r="I112" s="105">
        <v>700</v>
      </c>
      <c r="J112" s="105">
        <v>0</v>
      </c>
      <c r="K112" s="105">
        <v>0</v>
      </c>
      <c r="L112" s="146">
        <v>330</v>
      </c>
      <c r="M112" s="105">
        <v>0</v>
      </c>
      <c r="N112" s="106">
        <v>0</v>
      </c>
      <c r="O112" s="106">
        <v>0</v>
      </c>
      <c r="P112" s="106">
        <v>0</v>
      </c>
      <c r="Q112" s="106">
        <v>0</v>
      </c>
      <c r="R112" s="106">
        <v>53</v>
      </c>
      <c r="S112" s="106">
        <v>1396</v>
      </c>
      <c r="T112" s="106">
        <v>0</v>
      </c>
      <c r="U112" s="106">
        <v>0</v>
      </c>
      <c r="V112" s="106">
        <v>0</v>
      </c>
      <c r="W112" s="106">
        <v>0</v>
      </c>
      <c r="X112" s="106">
        <v>14</v>
      </c>
      <c r="Y112" s="106">
        <v>1755</v>
      </c>
      <c r="Z112" s="106">
        <v>0</v>
      </c>
      <c r="AA112" s="106">
        <v>0</v>
      </c>
      <c r="AB112" s="106">
        <v>0</v>
      </c>
      <c r="AC112" s="106">
        <v>0</v>
      </c>
      <c r="AD112" s="106">
        <v>41</v>
      </c>
      <c r="AE112" s="106">
        <v>1424</v>
      </c>
      <c r="AF112" s="106">
        <v>0</v>
      </c>
      <c r="AG112" s="106">
        <v>0</v>
      </c>
      <c r="AH112" s="106">
        <v>65</v>
      </c>
      <c r="AI112" s="106">
        <v>730</v>
      </c>
      <c r="AJ112" s="106">
        <v>48</v>
      </c>
      <c r="AK112" s="106">
        <v>2271</v>
      </c>
      <c r="AL112" s="106">
        <v>0</v>
      </c>
      <c r="AM112" s="106">
        <v>0</v>
      </c>
    </row>
    <row r="113" spans="1:39" s="94" customFormat="1" ht="86.25" customHeight="1" x14ac:dyDescent="0.5">
      <c r="A113" s="123">
        <v>13</v>
      </c>
      <c r="B113" s="129" t="s">
        <v>375</v>
      </c>
      <c r="C113" s="105">
        <v>0</v>
      </c>
      <c r="D113" s="105">
        <v>0</v>
      </c>
      <c r="E113" s="105">
        <v>0</v>
      </c>
      <c r="F113" s="105">
        <v>18</v>
      </c>
      <c r="G113" s="105">
        <v>18</v>
      </c>
      <c r="H113" s="105">
        <v>0</v>
      </c>
      <c r="I113" s="105">
        <v>0</v>
      </c>
      <c r="J113" s="105">
        <v>0</v>
      </c>
      <c r="K113" s="105">
        <v>0</v>
      </c>
      <c r="L113" s="146">
        <v>290</v>
      </c>
      <c r="M113" s="105">
        <v>0</v>
      </c>
      <c r="N113" s="106">
        <v>0</v>
      </c>
      <c r="O113" s="106">
        <v>0</v>
      </c>
      <c r="P113" s="106">
        <v>0</v>
      </c>
      <c r="Q113" s="106">
        <v>0</v>
      </c>
      <c r="R113" s="106">
        <v>36</v>
      </c>
      <c r="S113" s="106">
        <v>98</v>
      </c>
      <c r="T113" s="106">
        <v>0</v>
      </c>
      <c r="U113" s="106">
        <v>0</v>
      </c>
      <c r="V113" s="106">
        <v>0</v>
      </c>
      <c r="W113" s="106">
        <v>0</v>
      </c>
      <c r="X113" s="106">
        <v>11</v>
      </c>
      <c r="Y113" s="106">
        <v>113</v>
      </c>
      <c r="Z113" s="106">
        <v>0</v>
      </c>
      <c r="AA113" s="106">
        <v>0</v>
      </c>
      <c r="AB113" s="106">
        <v>0</v>
      </c>
      <c r="AC113" s="106">
        <v>18</v>
      </c>
      <c r="AD113" s="106">
        <v>14</v>
      </c>
      <c r="AE113" s="106">
        <v>72</v>
      </c>
      <c r="AF113" s="106">
        <v>0</v>
      </c>
      <c r="AG113" s="106">
        <v>0</v>
      </c>
      <c r="AH113" s="106">
        <v>0</v>
      </c>
      <c r="AI113" s="106">
        <v>0</v>
      </c>
      <c r="AJ113" s="106">
        <v>17</v>
      </c>
      <c r="AK113" s="106">
        <v>175</v>
      </c>
      <c r="AL113" s="106">
        <v>0</v>
      </c>
      <c r="AM113" s="106">
        <v>0</v>
      </c>
    </row>
    <row r="114" spans="1:39" s="94" customFormat="1" ht="86.25" customHeight="1" x14ac:dyDescent="0.5">
      <c r="A114" s="349" t="s">
        <v>119</v>
      </c>
      <c r="B114" s="349"/>
      <c r="C114" s="134">
        <f>SUM(C115:C130)</f>
        <v>973</v>
      </c>
      <c r="D114" s="134">
        <f t="shared" ref="D114:AM114" si="19">SUM(D115:D130)</f>
        <v>529</v>
      </c>
      <c r="E114" s="134">
        <f>SUM(E115:E130)</f>
        <v>5282</v>
      </c>
      <c r="F114" s="134">
        <f t="shared" si="19"/>
        <v>748</v>
      </c>
      <c r="G114" s="134">
        <f t="shared" si="19"/>
        <v>336</v>
      </c>
      <c r="H114" s="134">
        <f t="shared" si="19"/>
        <v>203</v>
      </c>
      <c r="I114" s="134">
        <f>SUM(I115:I130)</f>
        <v>34604</v>
      </c>
      <c r="J114" s="134">
        <f t="shared" si="19"/>
        <v>423</v>
      </c>
      <c r="K114" s="134">
        <f t="shared" si="19"/>
        <v>0</v>
      </c>
      <c r="L114" s="134">
        <f t="shared" si="19"/>
        <v>0</v>
      </c>
      <c r="M114" s="134">
        <f>SUM(M115:M130)</f>
        <v>85</v>
      </c>
      <c r="N114" s="134">
        <f t="shared" si="19"/>
        <v>26</v>
      </c>
      <c r="O114" s="134">
        <f t="shared" si="19"/>
        <v>2292</v>
      </c>
      <c r="P114" s="134">
        <f t="shared" si="19"/>
        <v>0</v>
      </c>
      <c r="Q114" s="134">
        <f t="shared" si="19"/>
        <v>178</v>
      </c>
      <c r="R114" s="134">
        <f t="shared" si="19"/>
        <v>321</v>
      </c>
      <c r="S114" s="134">
        <f t="shared" si="19"/>
        <v>5939</v>
      </c>
      <c r="T114" s="134">
        <f t="shared" si="19"/>
        <v>112</v>
      </c>
      <c r="U114" s="134">
        <f t="shared" si="19"/>
        <v>7379</v>
      </c>
      <c r="V114" s="134">
        <f t="shared" si="19"/>
        <v>0</v>
      </c>
      <c r="W114" s="134">
        <f t="shared" si="19"/>
        <v>2406</v>
      </c>
      <c r="X114" s="134">
        <f t="shared" si="19"/>
        <v>679</v>
      </c>
      <c r="Y114" s="134">
        <f t="shared" si="19"/>
        <v>28410</v>
      </c>
      <c r="Z114" s="134">
        <f t="shared" si="19"/>
        <v>63</v>
      </c>
      <c r="AA114" s="134">
        <f t="shared" si="19"/>
        <v>1719</v>
      </c>
      <c r="AB114" s="134">
        <f t="shared" si="19"/>
        <v>0</v>
      </c>
      <c r="AC114" s="134">
        <f t="shared" si="19"/>
        <v>91</v>
      </c>
      <c r="AD114" s="134">
        <f t="shared" si="19"/>
        <v>241</v>
      </c>
      <c r="AE114" s="134">
        <f t="shared" si="19"/>
        <v>4278</v>
      </c>
      <c r="AF114" s="134">
        <f t="shared" si="19"/>
        <v>19</v>
      </c>
      <c r="AG114" s="134">
        <f t="shared" si="19"/>
        <v>1666</v>
      </c>
      <c r="AH114" s="134">
        <f t="shared" si="19"/>
        <v>0</v>
      </c>
      <c r="AI114" s="134">
        <f t="shared" si="19"/>
        <v>7639</v>
      </c>
      <c r="AJ114" s="134">
        <f t="shared" si="19"/>
        <v>281</v>
      </c>
      <c r="AK114" s="134">
        <f t="shared" si="19"/>
        <v>5661</v>
      </c>
      <c r="AL114" s="134">
        <f t="shared" si="19"/>
        <v>0</v>
      </c>
      <c r="AM114" s="134">
        <f t="shared" si="19"/>
        <v>20</v>
      </c>
    </row>
    <row r="115" spans="1:39" s="94" customFormat="1" ht="86.25" customHeight="1" x14ac:dyDescent="0.5">
      <c r="A115" s="123">
        <v>1</v>
      </c>
      <c r="B115" s="124" t="s">
        <v>238</v>
      </c>
      <c r="C115" s="105">
        <v>80</v>
      </c>
      <c r="D115" s="105">
        <v>3</v>
      </c>
      <c r="E115" s="105">
        <v>1012</v>
      </c>
      <c r="F115" s="105">
        <v>180</v>
      </c>
      <c r="G115" s="105">
        <v>24</v>
      </c>
      <c r="H115" s="105">
        <v>3</v>
      </c>
      <c r="I115" s="105">
        <v>2850</v>
      </c>
      <c r="J115" s="105">
        <v>8</v>
      </c>
      <c r="K115" s="105">
        <v>0</v>
      </c>
      <c r="L115" s="105">
        <v>0</v>
      </c>
      <c r="M115" s="105">
        <v>45</v>
      </c>
      <c r="N115" s="106">
        <v>1</v>
      </c>
      <c r="O115" s="106">
        <v>35</v>
      </c>
      <c r="P115" s="106">
        <v>0</v>
      </c>
      <c r="Q115" s="106">
        <v>15</v>
      </c>
      <c r="R115" s="106">
        <v>2</v>
      </c>
      <c r="S115" s="106">
        <v>32</v>
      </c>
      <c r="T115" s="106">
        <v>44</v>
      </c>
      <c r="U115" s="106">
        <v>3070</v>
      </c>
      <c r="V115" s="106">
        <v>0</v>
      </c>
      <c r="W115" s="106">
        <v>982</v>
      </c>
      <c r="X115" s="106">
        <v>182</v>
      </c>
      <c r="Y115" s="106">
        <v>8781</v>
      </c>
      <c r="Z115" s="106">
        <v>0</v>
      </c>
      <c r="AA115" s="106">
        <v>0</v>
      </c>
      <c r="AB115" s="106">
        <v>0</v>
      </c>
      <c r="AC115" s="106">
        <v>0</v>
      </c>
      <c r="AD115" s="106">
        <v>2</v>
      </c>
      <c r="AE115" s="106">
        <v>98</v>
      </c>
      <c r="AF115" s="106">
        <v>1</v>
      </c>
      <c r="AG115" s="106">
        <v>53</v>
      </c>
      <c r="AH115" s="106">
        <v>0</v>
      </c>
      <c r="AI115" s="106">
        <v>157</v>
      </c>
      <c r="AJ115" s="106">
        <v>5</v>
      </c>
      <c r="AK115" s="106">
        <v>247</v>
      </c>
      <c r="AL115" s="106">
        <v>0</v>
      </c>
      <c r="AM115" s="106">
        <v>0</v>
      </c>
    </row>
    <row r="116" spans="1:39" s="94" customFormat="1" ht="86.25" customHeight="1" x14ac:dyDescent="0.5">
      <c r="A116" s="123">
        <v>2</v>
      </c>
      <c r="B116" s="125" t="s">
        <v>239</v>
      </c>
      <c r="C116" s="105">
        <v>78</v>
      </c>
      <c r="D116" s="105">
        <v>5</v>
      </c>
      <c r="E116" s="105">
        <v>218</v>
      </c>
      <c r="F116" s="105">
        <v>10</v>
      </c>
      <c r="G116" s="105">
        <v>18</v>
      </c>
      <c r="H116" s="105">
        <v>4</v>
      </c>
      <c r="I116" s="105">
        <v>1445</v>
      </c>
      <c r="J116" s="105">
        <v>0</v>
      </c>
      <c r="K116" s="105">
        <v>0</v>
      </c>
      <c r="L116" s="105">
        <v>0</v>
      </c>
      <c r="M116" s="105">
        <v>0</v>
      </c>
      <c r="N116" s="106">
        <v>0</v>
      </c>
      <c r="O116" s="106">
        <v>0</v>
      </c>
      <c r="P116" s="106">
        <v>0</v>
      </c>
      <c r="Q116" s="106">
        <v>0</v>
      </c>
      <c r="R116" s="106">
        <v>5</v>
      </c>
      <c r="S116" s="106">
        <v>57</v>
      </c>
      <c r="T116" s="106">
        <v>3</v>
      </c>
      <c r="U116" s="106">
        <v>204</v>
      </c>
      <c r="V116" s="106">
        <v>0</v>
      </c>
      <c r="W116" s="106">
        <v>0</v>
      </c>
      <c r="X116" s="106">
        <v>9</v>
      </c>
      <c r="Y116" s="106">
        <v>430</v>
      </c>
      <c r="Z116" s="106">
        <v>0</v>
      </c>
      <c r="AA116" s="106">
        <v>0</v>
      </c>
      <c r="AB116" s="106">
        <v>0</v>
      </c>
      <c r="AC116" s="106">
        <v>0</v>
      </c>
      <c r="AD116" s="106">
        <v>4</v>
      </c>
      <c r="AE116" s="106">
        <v>52</v>
      </c>
      <c r="AF116" s="106">
        <v>0</v>
      </c>
      <c r="AG116" s="106">
        <v>0</v>
      </c>
      <c r="AH116" s="106">
        <v>0</v>
      </c>
      <c r="AI116" s="106">
        <v>0</v>
      </c>
      <c r="AJ116" s="106">
        <v>0</v>
      </c>
      <c r="AK116" s="106">
        <v>0</v>
      </c>
      <c r="AL116" s="106">
        <v>0</v>
      </c>
      <c r="AM116" s="106">
        <v>0</v>
      </c>
    </row>
    <row r="117" spans="1:39" s="94" customFormat="1" ht="86.25" customHeight="1" x14ac:dyDescent="0.5">
      <c r="A117" s="123">
        <v>3</v>
      </c>
      <c r="B117" s="126" t="s">
        <v>240</v>
      </c>
      <c r="C117" s="105">
        <v>13</v>
      </c>
      <c r="D117" s="105">
        <v>21</v>
      </c>
      <c r="E117" s="105">
        <v>50</v>
      </c>
      <c r="F117" s="105">
        <v>217</v>
      </c>
      <c r="G117" s="105">
        <v>0</v>
      </c>
      <c r="H117" s="105">
        <v>10</v>
      </c>
      <c r="I117" s="105">
        <v>5000</v>
      </c>
      <c r="J117" s="105">
        <v>8</v>
      </c>
      <c r="K117" s="105">
        <v>0</v>
      </c>
      <c r="L117" s="105">
        <v>0</v>
      </c>
      <c r="M117" s="105">
        <v>0</v>
      </c>
      <c r="N117" s="106">
        <v>1</v>
      </c>
      <c r="O117" s="106">
        <v>85</v>
      </c>
      <c r="P117" s="106">
        <v>0</v>
      </c>
      <c r="Q117" s="106">
        <v>18</v>
      </c>
      <c r="R117" s="106">
        <v>18</v>
      </c>
      <c r="S117" s="106">
        <v>850</v>
      </c>
      <c r="T117" s="106">
        <v>0</v>
      </c>
      <c r="U117" s="106">
        <v>0</v>
      </c>
      <c r="V117" s="106">
        <v>0</v>
      </c>
      <c r="W117" s="106">
        <v>359</v>
      </c>
      <c r="X117" s="106">
        <v>120</v>
      </c>
      <c r="Y117" s="106">
        <v>12000</v>
      </c>
      <c r="Z117" s="106">
        <v>1</v>
      </c>
      <c r="AA117" s="106">
        <v>25</v>
      </c>
      <c r="AB117" s="106">
        <v>0</v>
      </c>
      <c r="AC117" s="106">
        <v>0</v>
      </c>
      <c r="AD117" s="106">
        <v>4</v>
      </c>
      <c r="AE117" s="106">
        <v>250</v>
      </c>
      <c r="AF117" s="106">
        <v>0</v>
      </c>
      <c r="AG117" s="106">
        <v>40</v>
      </c>
      <c r="AH117" s="106">
        <v>0</v>
      </c>
      <c r="AI117" s="106">
        <v>0</v>
      </c>
      <c r="AJ117" s="106">
        <v>5</v>
      </c>
      <c r="AK117" s="106">
        <v>154</v>
      </c>
      <c r="AL117" s="106">
        <v>0</v>
      </c>
      <c r="AM117" s="106">
        <v>0</v>
      </c>
    </row>
    <row r="118" spans="1:39" s="94" customFormat="1" ht="86.25" customHeight="1" x14ac:dyDescent="0.5">
      <c r="A118" s="123">
        <v>4</v>
      </c>
      <c r="B118" s="126" t="s">
        <v>241</v>
      </c>
      <c r="C118" s="105">
        <v>11</v>
      </c>
      <c r="D118" s="105">
        <v>70</v>
      </c>
      <c r="E118" s="105">
        <v>60</v>
      </c>
      <c r="F118" s="105">
        <v>15</v>
      </c>
      <c r="G118" s="105">
        <v>24</v>
      </c>
      <c r="H118" s="105">
        <v>3</v>
      </c>
      <c r="I118" s="105">
        <v>5000</v>
      </c>
      <c r="J118" s="105">
        <v>56</v>
      </c>
      <c r="K118" s="105">
        <v>0</v>
      </c>
      <c r="L118" s="105">
        <v>0</v>
      </c>
      <c r="M118" s="105">
        <v>3</v>
      </c>
      <c r="N118" s="106">
        <v>2</v>
      </c>
      <c r="O118" s="106">
        <v>245</v>
      </c>
      <c r="P118" s="106">
        <v>0</v>
      </c>
      <c r="Q118" s="106">
        <v>29</v>
      </c>
      <c r="R118" s="106">
        <v>40</v>
      </c>
      <c r="S118" s="106">
        <v>539</v>
      </c>
      <c r="T118" s="106">
        <v>3</v>
      </c>
      <c r="U118" s="106">
        <v>320</v>
      </c>
      <c r="V118" s="106">
        <v>0</v>
      </c>
      <c r="W118" s="106">
        <v>71</v>
      </c>
      <c r="X118" s="106">
        <v>42</v>
      </c>
      <c r="Y118" s="106">
        <v>830</v>
      </c>
      <c r="Z118" s="106">
        <v>2</v>
      </c>
      <c r="AA118" s="106">
        <v>250</v>
      </c>
      <c r="AB118" s="106">
        <v>0</v>
      </c>
      <c r="AC118" s="106">
        <v>23</v>
      </c>
      <c r="AD118" s="106">
        <v>3</v>
      </c>
      <c r="AE118" s="106">
        <v>45</v>
      </c>
      <c r="AF118" s="106">
        <v>3</v>
      </c>
      <c r="AG118" s="106">
        <v>426</v>
      </c>
      <c r="AH118" s="106">
        <v>0</v>
      </c>
      <c r="AI118" s="106">
        <v>420</v>
      </c>
      <c r="AJ118" s="106">
        <v>56</v>
      </c>
      <c r="AK118" s="106">
        <v>1235</v>
      </c>
      <c r="AL118" s="106">
        <v>0</v>
      </c>
      <c r="AM118" s="106">
        <v>3</v>
      </c>
    </row>
    <row r="119" spans="1:39" s="94" customFormat="1" ht="86.25" customHeight="1" x14ac:dyDescent="0.5">
      <c r="A119" s="123">
        <v>5</v>
      </c>
      <c r="B119" s="126" t="s">
        <v>242</v>
      </c>
      <c r="C119" s="105">
        <v>50</v>
      </c>
      <c r="D119" s="105">
        <v>82</v>
      </c>
      <c r="E119" s="105">
        <v>510</v>
      </c>
      <c r="F119" s="105">
        <v>141</v>
      </c>
      <c r="G119" s="105">
        <v>10</v>
      </c>
      <c r="H119" s="105">
        <v>49</v>
      </c>
      <c r="I119" s="105">
        <v>1250</v>
      </c>
      <c r="J119" s="105">
        <v>47</v>
      </c>
      <c r="K119" s="105">
        <v>0</v>
      </c>
      <c r="L119" s="105">
        <v>0</v>
      </c>
      <c r="M119" s="105">
        <v>0</v>
      </c>
      <c r="N119" s="106">
        <v>4</v>
      </c>
      <c r="O119" s="106">
        <v>215</v>
      </c>
      <c r="P119" s="106">
        <v>0</v>
      </c>
      <c r="Q119" s="106">
        <v>2</v>
      </c>
      <c r="R119" s="106">
        <v>82</v>
      </c>
      <c r="S119" s="106">
        <v>990</v>
      </c>
      <c r="T119" s="106">
        <v>6</v>
      </c>
      <c r="U119" s="106">
        <v>345</v>
      </c>
      <c r="V119" s="106">
        <v>0</v>
      </c>
      <c r="W119" s="106">
        <v>20</v>
      </c>
      <c r="X119" s="106">
        <v>141</v>
      </c>
      <c r="Y119" s="106">
        <v>1699</v>
      </c>
      <c r="Z119" s="106">
        <v>1</v>
      </c>
      <c r="AA119" s="106">
        <v>30</v>
      </c>
      <c r="AB119" s="106">
        <v>0</v>
      </c>
      <c r="AC119" s="106">
        <v>2</v>
      </c>
      <c r="AD119" s="106">
        <v>49</v>
      </c>
      <c r="AE119" s="106">
        <v>599</v>
      </c>
      <c r="AF119" s="106">
        <v>4</v>
      </c>
      <c r="AG119" s="106">
        <v>211</v>
      </c>
      <c r="AH119" s="106">
        <v>0</v>
      </c>
      <c r="AI119" s="106">
        <v>100</v>
      </c>
      <c r="AJ119" s="106">
        <v>47</v>
      </c>
      <c r="AK119" s="106">
        <v>559</v>
      </c>
      <c r="AL119" s="106">
        <v>0</v>
      </c>
      <c r="AM119" s="106">
        <v>0</v>
      </c>
    </row>
    <row r="120" spans="1:39" s="94" customFormat="1" ht="86.25" customHeight="1" x14ac:dyDescent="0.5">
      <c r="A120" s="123">
        <v>6</v>
      </c>
      <c r="B120" s="125" t="s">
        <v>243</v>
      </c>
      <c r="C120" s="105">
        <v>25</v>
      </c>
      <c r="D120" s="105">
        <v>2</v>
      </c>
      <c r="E120" s="105">
        <v>2120</v>
      </c>
      <c r="F120" s="105">
        <v>17</v>
      </c>
      <c r="G120" s="105">
        <v>40</v>
      </c>
      <c r="H120" s="105">
        <v>0</v>
      </c>
      <c r="I120" s="105">
        <v>2950</v>
      </c>
      <c r="J120" s="105">
        <v>80</v>
      </c>
      <c r="K120" s="105">
        <v>0</v>
      </c>
      <c r="L120" s="105">
        <v>0</v>
      </c>
      <c r="M120" s="105">
        <v>0</v>
      </c>
      <c r="N120" s="106">
        <v>2</v>
      </c>
      <c r="O120" s="106">
        <v>380</v>
      </c>
      <c r="P120" s="106">
        <v>0</v>
      </c>
      <c r="Q120" s="106">
        <v>0</v>
      </c>
      <c r="R120" s="106">
        <v>4</v>
      </c>
      <c r="S120" s="106">
        <v>76</v>
      </c>
      <c r="T120" s="106">
        <v>10</v>
      </c>
      <c r="U120" s="106">
        <v>520</v>
      </c>
      <c r="V120" s="106">
        <v>0</v>
      </c>
      <c r="W120" s="106">
        <v>60</v>
      </c>
      <c r="X120" s="106">
        <v>14</v>
      </c>
      <c r="Y120" s="106">
        <v>240</v>
      </c>
      <c r="Z120" s="106">
        <v>0</v>
      </c>
      <c r="AA120" s="106">
        <v>0</v>
      </c>
      <c r="AB120" s="106">
        <v>0</v>
      </c>
      <c r="AC120" s="106">
        <v>23</v>
      </c>
      <c r="AD120" s="106">
        <v>0</v>
      </c>
      <c r="AE120" s="106">
        <v>0</v>
      </c>
      <c r="AF120" s="106">
        <v>2</v>
      </c>
      <c r="AG120" s="106">
        <v>330</v>
      </c>
      <c r="AH120" s="106">
        <v>0</v>
      </c>
      <c r="AI120" s="106">
        <v>2950</v>
      </c>
      <c r="AJ120" s="106">
        <v>0</v>
      </c>
      <c r="AK120" s="106">
        <v>0</v>
      </c>
      <c r="AL120" s="106">
        <v>0</v>
      </c>
      <c r="AM120" s="106">
        <v>0</v>
      </c>
    </row>
    <row r="121" spans="1:39" s="94" customFormat="1" ht="86.25" customHeight="1" x14ac:dyDescent="0.5">
      <c r="A121" s="123">
        <v>7</v>
      </c>
      <c r="B121" s="126" t="s">
        <v>244</v>
      </c>
      <c r="C121" s="105">
        <v>140</v>
      </c>
      <c r="D121" s="105">
        <v>35</v>
      </c>
      <c r="E121" s="105">
        <v>200</v>
      </c>
      <c r="F121" s="105">
        <v>20</v>
      </c>
      <c r="G121" s="105">
        <v>20</v>
      </c>
      <c r="H121" s="105">
        <v>20</v>
      </c>
      <c r="I121" s="105">
        <v>1000</v>
      </c>
      <c r="J121" s="105">
        <v>70</v>
      </c>
      <c r="K121" s="105">
        <v>0</v>
      </c>
      <c r="L121" s="105">
        <v>0</v>
      </c>
      <c r="M121" s="105">
        <v>0</v>
      </c>
      <c r="N121" s="106">
        <v>1</v>
      </c>
      <c r="O121" s="106">
        <v>30</v>
      </c>
      <c r="P121" s="106">
        <v>0</v>
      </c>
      <c r="Q121" s="106">
        <v>5</v>
      </c>
      <c r="R121" s="106">
        <v>35</v>
      </c>
      <c r="S121" s="106">
        <v>174</v>
      </c>
      <c r="T121" s="106">
        <v>1</v>
      </c>
      <c r="U121" s="106">
        <v>50</v>
      </c>
      <c r="V121" s="106">
        <v>0</v>
      </c>
      <c r="W121" s="106">
        <v>17</v>
      </c>
      <c r="X121" s="106">
        <v>20</v>
      </c>
      <c r="Y121" s="106">
        <v>244</v>
      </c>
      <c r="Z121" s="106">
        <v>1</v>
      </c>
      <c r="AA121" s="106">
        <v>20</v>
      </c>
      <c r="AB121" s="106">
        <v>0</v>
      </c>
      <c r="AC121" s="106">
        <v>2</v>
      </c>
      <c r="AD121" s="106">
        <v>15</v>
      </c>
      <c r="AE121" s="106">
        <v>120</v>
      </c>
      <c r="AF121" s="106">
        <v>2</v>
      </c>
      <c r="AG121" s="106">
        <v>80</v>
      </c>
      <c r="AH121" s="106">
        <v>0</v>
      </c>
      <c r="AI121" s="106">
        <v>260</v>
      </c>
      <c r="AJ121" s="106">
        <v>20</v>
      </c>
      <c r="AK121" s="106">
        <v>375</v>
      </c>
      <c r="AL121" s="106">
        <v>0</v>
      </c>
      <c r="AM121" s="106">
        <v>0</v>
      </c>
    </row>
    <row r="122" spans="1:39" s="94" customFormat="1" ht="86.25" customHeight="1" x14ac:dyDescent="0.5">
      <c r="A122" s="123">
        <v>8</v>
      </c>
      <c r="B122" s="127" t="s">
        <v>245</v>
      </c>
      <c r="C122" s="105">
        <v>40</v>
      </c>
      <c r="D122" s="105">
        <v>30</v>
      </c>
      <c r="E122" s="105">
        <v>300</v>
      </c>
      <c r="F122" s="105">
        <v>0</v>
      </c>
      <c r="G122" s="105">
        <v>0</v>
      </c>
      <c r="H122" s="105">
        <v>0</v>
      </c>
      <c r="I122" s="105">
        <v>2000</v>
      </c>
      <c r="J122" s="105">
        <v>0</v>
      </c>
      <c r="K122" s="105">
        <v>0</v>
      </c>
      <c r="L122" s="105">
        <v>0</v>
      </c>
      <c r="M122" s="105">
        <v>0</v>
      </c>
      <c r="N122" s="106">
        <v>0</v>
      </c>
      <c r="O122" s="106">
        <v>0</v>
      </c>
      <c r="P122" s="106">
        <v>0</v>
      </c>
      <c r="Q122" s="106">
        <v>28</v>
      </c>
      <c r="R122" s="106">
        <v>10</v>
      </c>
      <c r="S122" s="106">
        <v>79</v>
      </c>
      <c r="T122" s="106">
        <v>0</v>
      </c>
      <c r="U122" s="106">
        <v>0</v>
      </c>
      <c r="V122" s="106">
        <v>0</v>
      </c>
      <c r="W122" s="106">
        <v>668</v>
      </c>
      <c r="X122" s="106">
        <v>0</v>
      </c>
      <c r="Y122" s="106">
        <v>0</v>
      </c>
      <c r="Z122" s="106">
        <v>0</v>
      </c>
      <c r="AA122" s="106">
        <v>0</v>
      </c>
      <c r="AB122" s="106">
        <v>0</v>
      </c>
      <c r="AC122" s="106">
        <v>0</v>
      </c>
      <c r="AD122" s="106">
        <v>0</v>
      </c>
      <c r="AE122" s="106">
        <v>0</v>
      </c>
      <c r="AF122" s="106">
        <v>0</v>
      </c>
      <c r="AG122" s="106">
        <v>0</v>
      </c>
      <c r="AH122" s="106">
        <v>0</v>
      </c>
      <c r="AI122" s="106">
        <v>1400</v>
      </c>
      <c r="AJ122" s="106">
        <v>0</v>
      </c>
      <c r="AK122" s="106">
        <v>0</v>
      </c>
      <c r="AL122" s="106">
        <v>0</v>
      </c>
      <c r="AM122" s="106">
        <v>0</v>
      </c>
    </row>
    <row r="123" spans="1:39" s="94" customFormat="1" ht="86.25" customHeight="1" x14ac:dyDescent="0.5">
      <c r="A123" s="123">
        <v>9</v>
      </c>
      <c r="B123" s="125" t="s">
        <v>246</v>
      </c>
      <c r="C123" s="105">
        <v>35</v>
      </c>
      <c r="D123" s="105">
        <v>87</v>
      </c>
      <c r="E123" s="105">
        <v>75</v>
      </c>
      <c r="F123" s="105">
        <v>22</v>
      </c>
      <c r="G123" s="105">
        <v>0</v>
      </c>
      <c r="H123" s="105">
        <v>60</v>
      </c>
      <c r="I123" s="105">
        <v>2700</v>
      </c>
      <c r="J123" s="105">
        <v>50</v>
      </c>
      <c r="K123" s="105">
        <v>0</v>
      </c>
      <c r="L123" s="105">
        <v>0</v>
      </c>
      <c r="M123" s="105">
        <v>0</v>
      </c>
      <c r="N123" s="106">
        <v>1</v>
      </c>
      <c r="O123" s="106">
        <v>100</v>
      </c>
      <c r="P123" s="106">
        <v>0</v>
      </c>
      <c r="Q123" s="106">
        <v>11</v>
      </c>
      <c r="R123" s="106">
        <v>27</v>
      </c>
      <c r="S123" s="106">
        <v>450</v>
      </c>
      <c r="T123" s="106">
        <v>16</v>
      </c>
      <c r="U123" s="106">
        <v>740</v>
      </c>
      <c r="V123" s="106">
        <v>0</v>
      </c>
      <c r="W123" s="106">
        <v>60</v>
      </c>
      <c r="X123" s="106">
        <v>22</v>
      </c>
      <c r="Y123" s="106">
        <v>370</v>
      </c>
      <c r="Z123" s="106">
        <v>1</v>
      </c>
      <c r="AA123" s="106">
        <v>26</v>
      </c>
      <c r="AB123" s="106">
        <v>0</v>
      </c>
      <c r="AC123" s="106">
        <v>0</v>
      </c>
      <c r="AD123" s="106">
        <v>15</v>
      </c>
      <c r="AE123" s="106">
        <v>196</v>
      </c>
      <c r="AF123" s="106">
        <v>1</v>
      </c>
      <c r="AG123" s="106">
        <v>26</v>
      </c>
      <c r="AH123" s="106">
        <v>0</v>
      </c>
      <c r="AI123" s="106">
        <v>95</v>
      </c>
      <c r="AJ123" s="106">
        <v>15</v>
      </c>
      <c r="AK123" s="106">
        <v>285</v>
      </c>
      <c r="AL123" s="106">
        <v>0</v>
      </c>
      <c r="AM123" s="106">
        <v>0</v>
      </c>
    </row>
    <row r="124" spans="1:39" s="94" customFormat="1" ht="86.25" customHeight="1" x14ac:dyDescent="0.5">
      <c r="A124" s="123">
        <v>10</v>
      </c>
      <c r="B124" s="127" t="s">
        <v>247</v>
      </c>
      <c r="C124" s="105">
        <v>115</v>
      </c>
      <c r="D124" s="105">
        <v>4</v>
      </c>
      <c r="E124" s="105">
        <v>120</v>
      </c>
      <c r="F124" s="105">
        <v>4</v>
      </c>
      <c r="G124" s="105">
        <v>75</v>
      </c>
      <c r="H124" s="105">
        <v>0</v>
      </c>
      <c r="I124" s="105">
        <v>4000</v>
      </c>
      <c r="J124" s="105">
        <v>0</v>
      </c>
      <c r="K124" s="105">
        <v>0</v>
      </c>
      <c r="L124" s="105">
        <v>0</v>
      </c>
      <c r="M124" s="105">
        <v>17</v>
      </c>
      <c r="N124" s="106">
        <v>0</v>
      </c>
      <c r="O124" s="106">
        <v>0</v>
      </c>
      <c r="P124" s="106">
        <v>0</v>
      </c>
      <c r="Q124" s="106">
        <v>21</v>
      </c>
      <c r="R124" s="106">
        <v>4</v>
      </c>
      <c r="S124" s="106">
        <v>460</v>
      </c>
      <c r="T124" s="106">
        <v>4</v>
      </c>
      <c r="U124" s="106">
        <v>320</v>
      </c>
      <c r="V124" s="106">
        <v>0</v>
      </c>
      <c r="W124" s="106">
        <v>23</v>
      </c>
      <c r="X124" s="106">
        <v>0</v>
      </c>
      <c r="Y124" s="106">
        <v>0</v>
      </c>
      <c r="Z124" s="106">
        <v>0</v>
      </c>
      <c r="AA124" s="106">
        <v>0</v>
      </c>
      <c r="AB124" s="106">
        <v>0</v>
      </c>
      <c r="AC124" s="106">
        <v>0</v>
      </c>
      <c r="AD124" s="106">
        <v>0</v>
      </c>
      <c r="AE124" s="106">
        <v>0</v>
      </c>
      <c r="AF124" s="106">
        <v>2</v>
      </c>
      <c r="AG124" s="106">
        <v>230</v>
      </c>
      <c r="AH124" s="106">
        <v>0</v>
      </c>
      <c r="AI124" s="106">
        <v>90</v>
      </c>
      <c r="AJ124" s="106">
        <v>0</v>
      </c>
      <c r="AK124" s="106">
        <v>0</v>
      </c>
      <c r="AL124" s="106">
        <v>0</v>
      </c>
      <c r="AM124" s="106">
        <v>17</v>
      </c>
    </row>
    <row r="125" spans="1:39" s="94" customFormat="1" ht="86.25" customHeight="1" x14ac:dyDescent="0.5">
      <c r="A125" s="123">
        <v>11</v>
      </c>
      <c r="B125" s="125" t="s">
        <v>248</v>
      </c>
      <c r="C125" s="105">
        <v>21</v>
      </c>
      <c r="D125" s="105">
        <v>10</v>
      </c>
      <c r="E125" s="105">
        <v>47</v>
      </c>
      <c r="F125" s="105">
        <v>10</v>
      </c>
      <c r="G125" s="105">
        <v>0</v>
      </c>
      <c r="H125" s="105">
        <v>0</v>
      </c>
      <c r="I125" s="105">
        <v>1000</v>
      </c>
      <c r="J125" s="105">
        <v>10</v>
      </c>
      <c r="K125" s="105">
        <v>0</v>
      </c>
      <c r="L125" s="105">
        <v>0</v>
      </c>
      <c r="M125" s="105">
        <v>0</v>
      </c>
      <c r="N125" s="106">
        <v>3</v>
      </c>
      <c r="O125" s="106">
        <v>200</v>
      </c>
      <c r="P125" s="106">
        <v>0</v>
      </c>
      <c r="Q125" s="106">
        <v>0</v>
      </c>
      <c r="R125" s="106">
        <v>1</v>
      </c>
      <c r="S125" s="106">
        <v>15</v>
      </c>
      <c r="T125" s="106">
        <v>3</v>
      </c>
      <c r="U125" s="106">
        <v>300</v>
      </c>
      <c r="V125" s="106">
        <v>0</v>
      </c>
      <c r="W125" s="106">
        <v>0</v>
      </c>
      <c r="X125" s="106">
        <v>1</v>
      </c>
      <c r="Y125" s="106">
        <v>20</v>
      </c>
      <c r="Z125" s="106">
        <v>0</v>
      </c>
      <c r="AA125" s="106">
        <v>0</v>
      </c>
      <c r="AB125" s="106">
        <v>0</v>
      </c>
      <c r="AC125" s="106">
        <v>0</v>
      </c>
      <c r="AD125" s="106">
        <v>0</v>
      </c>
      <c r="AE125" s="106">
        <v>0</v>
      </c>
      <c r="AF125" s="106">
        <v>0</v>
      </c>
      <c r="AG125" s="106">
        <v>0</v>
      </c>
      <c r="AH125" s="106">
        <v>0</v>
      </c>
      <c r="AI125" s="106">
        <v>90</v>
      </c>
      <c r="AJ125" s="106">
        <v>0</v>
      </c>
      <c r="AK125" s="106">
        <v>0</v>
      </c>
      <c r="AL125" s="106">
        <v>0</v>
      </c>
      <c r="AM125" s="106">
        <v>0</v>
      </c>
    </row>
    <row r="126" spans="1:39" s="94" customFormat="1" ht="86.25" customHeight="1" x14ac:dyDescent="0.5">
      <c r="A126" s="123">
        <v>12</v>
      </c>
      <c r="B126" s="125" t="s">
        <v>249</v>
      </c>
      <c r="C126" s="105">
        <v>100</v>
      </c>
      <c r="D126" s="105">
        <v>24</v>
      </c>
      <c r="E126" s="105">
        <v>150</v>
      </c>
      <c r="F126" s="105">
        <v>6</v>
      </c>
      <c r="G126" s="105">
        <v>20</v>
      </c>
      <c r="H126" s="105">
        <v>5</v>
      </c>
      <c r="I126" s="105">
        <v>709</v>
      </c>
      <c r="J126" s="105">
        <v>12</v>
      </c>
      <c r="K126" s="105">
        <v>0</v>
      </c>
      <c r="L126" s="105">
        <v>0</v>
      </c>
      <c r="M126" s="105">
        <v>0</v>
      </c>
      <c r="N126" s="106">
        <v>0</v>
      </c>
      <c r="O126" s="106">
        <v>0</v>
      </c>
      <c r="P126" s="106">
        <v>0</v>
      </c>
      <c r="Q126" s="106">
        <v>30</v>
      </c>
      <c r="R126" s="106">
        <v>14</v>
      </c>
      <c r="S126" s="106">
        <v>480</v>
      </c>
      <c r="T126" s="106">
        <v>8</v>
      </c>
      <c r="U126" s="106">
        <v>240</v>
      </c>
      <c r="V126" s="106">
        <v>0</v>
      </c>
      <c r="W126" s="106">
        <v>64</v>
      </c>
      <c r="X126" s="106">
        <v>6</v>
      </c>
      <c r="Y126" s="106">
        <v>250</v>
      </c>
      <c r="Z126" s="106">
        <v>1</v>
      </c>
      <c r="AA126" s="106">
        <v>15</v>
      </c>
      <c r="AB126" s="106">
        <v>0</v>
      </c>
      <c r="AC126" s="106">
        <v>22</v>
      </c>
      <c r="AD126" s="106">
        <v>4</v>
      </c>
      <c r="AE126" s="106">
        <v>140</v>
      </c>
      <c r="AF126" s="106">
        <v>0</v>
      </c>
      <c r="AG126" s="106">
        <v>0</v>
      </c>
      <c r="AH126" s="106">
        <v>0</v>
      </c>
      <c r="AI126" s="106">
        <v>440</v>
      </c>
      <c r="AJ126" s="106">
        <v>5</v>
      </c>
      <c r="AK126" s="106">
        <v>115</v>
      </c>
      <c r="AL126" s="106">
        <v>0</v>
      </c>
      <c r="AM126" s="106">
        <v>0</v>
      </c>
    </row>
    <row r="127" spans="1:39" s="94" customFormat="1" ht="86.25" customHeight="1" x14ac:dyDescent="0.5">
      <c r="A127" s="123">
        <v>13</v>
      </c>
      <c r="B127" s="126" t="s">
        <v>250</v>
      </c>
      <c r="C127" s="105">
        <v>50</v>
      </c>
      <c r="D127" s="105">
        <v>10</v>
      </c>
      <c r="E127" s="105">
        <v>150</v>
      </c>
      <c r="F127" s="105">
        <v>16</v>
      </c>
      <c r="G127" s="105">
        <v>5</v>
      </c>
      <c r="H127" s="105">
        <v>4</v>
      </c>
      <c r="I127" s="105">
        <v>1200</v>
      </c>
      <c r="J127" s="105">
        <v>4</v>
      </c>
      <c r="K127" s="105">
        <v>0</v>
      </c>
      <c r="L127" s="105">
        <v>0</v>
      </c>
      <c r="M127" s="105">
        <v>20</v>
      </c>
      <c r="N127" s="106">
        <v>2</v>
      </c>
      <c r="O127" s="106">
        <v>52</v>
      </c>
      <c r="P127" s="106">
        <v>0</v>
      </c>
      <c r="Q127" s="106">
        <v>0</v>
      </c>
      <c r="R127" s="106">
        <v>26</v>
      </c>
      <c r="S127" s="106">
        <v>243</v>
      </c>
      <c r="T127" s="106">
        <v>3</v>
      </c>
      <c r="U127" s="106">
        <v>83</v>
      </c>
      <c r="V127" s="106">
        <v>0</v>
      </c>
      <c r="W127" s="106">
        <v>0</v>
      </c>
      <c r="X127" s="106">
        <v>12</v>
      </c>
      <c r="Y127" s="106">
        <v>124</v>
      </c>
      <c r="Z127" s="106">
        <v>54</v>
      </c>
      <c r="AA127" s="106">
        <v>1300</v>
      </c>
      <c r="AB127" s="106">
        <v>0</v>
      </c>
      <c r="AC127" s="106">
        <v>16</v>
      </c>
      <c r="AD127" s="106">
        <v>114</v>
      </c>
      <c r="AE127" s="106">
        <v>2119</v>
      </c>
      <c r="AF127" s="106">
        <v>0</v>
      </c>
      <c r="AG127" s="106">
        <v>0</v>
      </c>
      <c r="AH127" s="106">
        <v>0</v>
      </c>
      <c r="AI127" s="106">
        <v>90</v>
      </c>
      <c r="AJ127" s="106">
        <v>54</v>
      </c>
      <c r="AK127" s="106">
        <v>1026</v>
      </c>
      <c r="AL127" s="106">
        <v>0</v>
      </c>
      <c r="AM127" s="106">
        <v>0</v>
      </c>
    </row>
    <row r="128" spans="1:39" s="94" customFormat="1" ht="86.25" customHeight="1" x14ac:dyDescent="0.5">
      <c r="A128" s="123">
        <v>14</v>
      </c>
      <c r="B128" s="126" t="s">
        <v>251</v>
      </c>
      <c r="C128" s="105">
        <v>75</v>
      </c>
      <c r="D128" s="105">
        <v>120</v>
      </c>
      <c r="E128" s="105">
        <v>100</v>
      </c>
      <c r="F128" s="105">
        <v>84</v>
      </c>
      <c r="G128" s="105">
        <v>80</v>
      </c>
      <c r="H128" s="105">
        <v>35</v>
      </c>
      <c r="I128" s="105">
        <v>2000</v>
      </c>
      <c r="J128" s="105">
        <v>67</v>
      </c>
      <c r="K128" s="105">
        <v>0</v>
      </c>
      <c r="L128" s="105">
        <v>0</v>
      </c>
      <c r="M128" s="105">
        <v>0</v>
      </c>
      <c r="N128" s="106">
        <v>5</v>
      </c>
      <c r="O128" s="106">
        <v>400</v>
      </c>
      <c r="P128" s="106">
        <v>0</v>
      </c>
      <c r="Q128" s="106">
        <v>0</v>
      </c>
      <c r="R128" s="106">
        <v>20</v>
      </c>
      <c r="S128" s="106">
        <v>620</v>
      </c>
      <c r="T128" s="106">
        <v>6</v>
      </c>
      <c r="U128" s="106">
        <v>340</v>
      </c>
      <c r="V128" s="106">
        <v>0</v>
      </c>
      <c r="W128" s="106">
        <v>0</v>
      </c>
      <c r="X128" s="106">
        <v>84</v>
      </c>
      <c r="Y128" s="106">
        <v>2150</v>
      </c>
      <c r="Z128" s="106">
        <v>2</v>
      </c>
      <c r="AA128" s="106">
        <v>53</v>
      </c>
      <c r="AB128" s="106">
        <v>0</v>
      </c>
      <c r="AC128" s="106">
        <v>0</v>
      </c>
      <c r="AD128" s="106">
        <v>24</v>
      </c>
      <c r="AE128" s="106">
        <v>571</v>
      </c>
      <c r="AF128" s="106">
        <v>1</v>
      </c>
      <c r="AG128" s="106">
        <v>45</v>
      </c>
      <c r="AH128" s="106">
        <v>0</v>
      </c>
      <c r="AI128" s="106">
        <v>1262</v>
      </c>
      <c r="AJ128" s="106">
        <v>48</v>
      </c>
      <c r="AK128" s="106">
        <v>1054</v>
      </c>
      <c r="AL128" s="106">
        <v>0</v>
      </c>
      <c r="AM128" s="106">
        <v>0</v>
      </c>
    </row>
    <row r="129" spans="1:39" s="94" customFormat="1" ht="86.25" customHeight="1" x14ac:dyDescent="0.5">
      <c r="A129" s="123">
        <v>15</v>
      </c>
      <c r="B129" s="126" t="s">
        <v>252</v>
      </c>
      <c r="C129" s="105">
        <v>80</v>
      </c>
      <c r="D129" s="105">
        <v>25</v>
      </c>
      <c r="E129" s="105">
        <v>120</v>
      </c>
      <c r="F129" s="105">
        <v>6</v>
      </c>
      <c r="G129" s="105">
        <v>10</v>
      </c>
      <c r="H129" s="105">
        <v>10</v>
      </c>
      <c r="I129" s="105">
        <v>1000</v>
      </c>
      <c r="J129" s="105">
        <v>11</v>
      </c>
      <c r="K129" s="105">
        <v>0</v>
      </c>
      <c r="L129" s="105">
        <v>0</v>
      </c>
      <c r="M129" s="105">
        <v>0</v>
      </c>
      <c r="N129" s="106">
        <v>4</v>
      </c>
      <c r="O129" s="106">
        <v>550</v>
      </c>
      <c r="P129" s="106">
        <v>0</v>
      </c>
      <c r="Q129" s="106">
        <v>14</v>
      </c>
      <c r="R129" s="106">
        <v>25</v>
      </c>
      <c r="S129" s="106">
        <v>754</v>
      </c>
      <c r="T129" s="106">
        <v>4</v>
      </c>
      <c r="U129" s="106">
        <v>485</v>
      </c>
      <c r="V129" s="106">
        <v>0</v>
      </c>
      <c r="W129" s="106">
        <v>22</v>
      </c>
      <c r="X129" s="106">
        <v>6</v>
      </c>
      <c r="Y129" s="106">
        <v>972</v>
      </c>
      <c r="Z129" s="106">
        <v>0</v>
      </c>
      <c r="AA129" s="106">
        <v>0</v>
      </c>
      <c r="AB129" s="106">
        <v>0</v>
      </c>
      <c r="AC129" s="106">
        <v>0</v>
      </c>
      <c r="AD129" s="106">
        <v>2</v>
      </c>
      <c r="AE129" s="106">
        <v>63</v>
      </c>
      <c r="AF129" s="106">
        <v>3</v>
      </c>
      <c r="AG129" s="106">
        <v>225</v>
      </c>
      <c r="AH129" s="106">
        <v>0</v>
      </c>
      <c r="AI129" s="106">
        <v>95</v>
      </c>
      <c r="AJ129" s="106">
        <v>6</v>
      </c>
      <c r="AK129" s="106">
        <v>311</v>
      </c>
      <c r="AL129" s="106">
        <v>0</v>
      </c>
      <c r="AM129" s="106">
        <v>0</v>
      </c>
    </row>
    <row r="130" spans="1:39" s="94" customFormat="1" ht="86.25" customHeight="1" x14ac:dyDescent="0.5">
      <c r="A130" s="123">
        <v>16</v>
      </c>
      <c r="B130" s="126" t="s">
        <v>253</v>
      </c>
      <c r="C130" s="105">
        <v>60</v>
      </c>
      <c r="D130" s="105">
        <v>1</v>
      </c>
      <c r="E130" s="105">
        <v>50</v>
      </c>
      <c r="F130" s="105">
        <v>0</v>
      </c>
      <c r="G130" s="105">
        <v>10</v>
      </c>
      <c r="H130" s="105">
        <v>0</v>
      </c>
      <c r="I130" s="105">
        <v>500</v>
      </c>
      <c r="J130" s="105">
        <v>0</v>
      </c>
      <c r="K130" s="105">
        <v>0</v>
      </c>
      <c r="L130" s="105">
        <v>0</v>
      </c>
      <c r="M130" s="105">
        <v>0</v>
      </c>
      <c r="N130" s="106">
        <v>0</v>
      </c>
      <c r="O130" s="106">
        <v>0</v>
      </c>
      <c r="P130" s="106">
        <v>0</v>
      </c>
      <c r="Q130" s="106">
        <v>5</v>
      </c>
      <c r="R130" s="106">
        <v>8</v>
      </c>
      <c r="S130" s="106">
        <v>120</v>
      </c>
      <c r="T130" s="106">
        <v>1</v>
      </c>
      <c r="U130" s="106">
        <v>362</v>
      </c>
      <c r="V130" s="106">
        <v>0</v>
      </c>
      <c r="W130" s="106">
        <v>60</v>
      </c>
      <c r="X130" s="106">
        <v>20</v>
      </c>
      <c r="Y130" s="106">
        <v>300</v>
      </c>
      <c r="Z130" s="106">
        <v>0</v>
      </c>
      <c r="AA130" s="106">
        <v>0</v>
      </c>
      <c r="AB130" s="106">
        <v>0</v>
      </c>
      <c r="AC130" s="106">
        <v>3</v>
      </c>
      <c r="AD130" s="106">
        <v>5</v>
      </c>
      <c r="AE130" s="106">
        <v>25</v>
      </c>
      <c r="AF130" s="106">
        <v>0</v>
      </c>
      <c r="AG130" s="106">
        <v>0</v>
      </c>
      <c r="AH130" s="106">
        <v>0</v>
      </c>
      <c r="AI130" s="106">
        <v>190</v>
      </c>
      <c r="AJ130" s="106">
        <v>20</v>
      </c>
      <c r="AK130" s="106">
        <v>300</v>
      </c>
      <c r="AL130" s="106">
        <v>0</v>
      </c>
      <c r="AM130" s="106">
        <v>0</v>
      </c>
    </row>
    <row r="131" spans="1:39" s="95" customFormat="1" ht="86.25" customHeight="1" x14ac:dyDescent="0.5">
      <c r="A131" s="349" t="s">
        <v>120</v>
      </c>
      <c r="B131" s="349"/>
      <c r="C131" s="134">
        <f>SUM(C132:C142)</f>
        <v>133</v>
      </c>
      <c r="D131" s="134">
        <f t="shared" ref="D131:AM131" si="20">SUM(D132:D142)</f>
        <v>64</v>
      </c>
      <c r="E131" s="134">
        <f>SUM(E132:E142)</f>
        <v>265</v>
      </c>
      <c r="F131" s="134">
        <f t="shared" si="20"/>
        <v>24.25</v>
      </c>
      <c r="G131" s="134">
        <f>SUM(G132:G142)</f>
        <v>24</v>
      </c>
      <c r="H131" s="134">
        <f t="shared" si="20"/>
        <v>418</v>
      </c>
      <c r="I131" s="134">
        <f>SUM(I132:I142)</f>
        <v>5950</v>
      </c>
      <c r="J131" s="134">
        <f t="shared" si="20"/>
        <v>566</v>
      </c>
      <c r="K131" s="134">
        <f t="shared" si="20"/>
        <v>0</v>
      </c>
      <c r="L131" s="134">
        <f t="shared" si="20"/>
        <v>159445</v>
      </c>
      <c r="M131" s="134">
        <f>SUM(M132:M142)</f>
        <v>1</v>
      </c>
      <c r="N131" s="134">
        <f t="shared" si="20"/>
        <v>92</v>
      </c>
      <c r="O131" s="134">
        <f t="shared" si="20"/>
        <v>5821</v>
      </c>
      <c r="P131" s="134">
        <f t="shared" si="20"/>
        <v>0</v>
      </c>
      <c r="Q131" s="134">
        <f t="shared" si="20"/>
        <v>58</v>
      </c>
      <c r="R131" s="134">
        <f t="shared" si="20"/>
        <v>806</v>
      </c>
      <c r="S131" s="134">
        <f t="shared" si="20"/>
        <v>11432</v>
      </c>
      <c r="T131" s="134">
        <f t="shared" si="20"/>
        <v>91</v>
      </c>
      <c r="U131" s="134">
        <f t="shared" si="20"/>
        <v>4171</v>
      </c>
      <c r="V131" s="134">
        <f t="shared" si="20"/>
        <v>0</v>
      </c>
      <c r="W131" s="134">
        <f t="shared" si="20"/>
        <v>114</v>
      </c>
      <c r="X131" s="134">
        <f t="shared" si="20"/>
        <v>811</v>
      </c>
      <c r="Y131" s="134">
        <f t="shared" si="20"/>
        <v>17609</v>
      </c>
      <c r="Z131" s="134">
        <f t="shared" si="20"/>
        <v>38</v>
      </c>
      <c r="AA131" s="134">
        <f t="shared" si="20"/>
        <v>919</v>
      </c>
      <c r="AB131" s="134">
        <f t="shared" si="20"/>
        <v>0</v>
      </c>
      <c r="AC131" s="134">
        <f t="shared" si="20"/>
        <v>138</v>
      </c>
      <c r="AD131" s="134">
        <f t="shared" si="20"/>
        <v>448</v>
      </c>
      <c r="AE131" s="134">
        <f t="shared" si="20"/>
        <v>9700</v>
      </c>
      <c r="AF131" s="134">
        <f t="shared" si="20"/>
        <v>69</v>
      </c>
      <c r="AG131" s="134">
        <f t="shared" si="20"/>
        <v>1992</v>
      </c>
      <c r="AH131" s="134">
        <f t="shared" si="20"/>
        <v>0</v>
      </c>
      <c r="AI131" s="134">
        <f t="shared" si="20"/>
        <v>27706</v>
      </c>
      <c r="AJ131" s="134">
        <f t="shared" si="20"/>
        <v>609</v>
      </c>
      <c r="AK131" s="134">
        <f t="shared" si="20"/>
        <v>15735</v>
      </c>
      <c r="AL131" s="134">
        <f t="shared" si="20"/>
        <v>0</v>
      </c>
      <c r="AM131" s="134">
        <f t="shared" si="20"/>
        <v>1</v>
      </c>
    </row>
    <row r="132" spans="1:39" s="94" customFormat="1" ht="86.25" customHeight="1" x14ac:dyDescent="0.5">
      <c r="A132" s="123">
        <v>1</v>
      </c>
      <c r="B132" s="124" t="s">
        <v>254</v>
      </c>
      <c r="C132" s="105">
        <v>14</v>
      </c>
      <c r="D132" s="105">
        <v>7</v>
      </c>
      <c r="E132" s="105">
        <v>20</v>
      </c>
      <c r="F132" s="105">
        <v>1.5</v>
      </c>
      <c r="G132" s="105">
        <v>3</v>
      </c>
      <c r="H132" s="105">
        <v>60</v>
      </c>
      <c r="I132" s="105">
        <v>2000</v>
      </c>
      <c r="J132" s="105">
        <v>60</v>
      </c>
      <c r="K132" s="105">
        <v>0</v>
      </c>
      <c r="L132" s="146">
        <v>21148</v>
      </c>
      <c r="M132" s="105">
        <v>0</v>
      </c>
      <c r="N132" s="106">
        <v>4</v>
      </c>
      <c r="O132" s="106">
        <v>320</v>
      </c>
      <c r="P132" s="106">
        <v>0</v>
      </c>
      <c r="Q132" s="106">
        <v>0</v>
      </c>
      <c r="R132" s="106">
        <v>132</v>
      </c>
      <c r="S132" s="106">
        <v>1701</v>
      </c>
      <c r="T132" s="106">
        <v>6</v>
      </c>
      <c r="U132" s="106">
        <v>388</v>
      </c>
      <c r="V132" s="106"/>
      <c r="W132" s="106">
        <v>0</v>
      </c>
      <c r="X132" s="106">
        <v>138</v>
      </c>
      <c r="Y132" s="106">
        <v>2469</v>
      </c>
      <c r="Z132" s="106">
        <v>1</v>
      </c>
      <c r="AA132" s="106">
        <v>40</v>
      </c>
      <c r="AB132" s="106"/>
      <c r="AC132" s="106">
        <v>0</v>
      </c>
      <c r="AD132" s="106">
        <v>74</v>
      </c>
      <c r="AE132" s="106">
        <v>1071</v>
      </c>
      <c r="AF132" s="106">
        <v>1</v>
      </c>
      <c r="AG132" s="106">
        <v>65</v>
      </c>
      <c r="AH132" s="106"/>
      <c r="AI132" s="106">
        <v>96</v>
      </c>
      <c r="AJ132" s="106">
        <v>78</v>
      </c>
      <c r="AK132" s="106">
        <v>1492</v>
      </c>
      <c r="AL132" s="106"/>
      <c r="AM132" s="106">
        <v>0</v>
      </c>
    </row>
    <row r="133" spans="1:39" s="94" customFormat="1" ht="86.25" customHeight="1" x14ac:dyDescent="0.5">
      <c r="A133" s="123">
        <v>2</v>
      </c>
      <c r="B133" s="125" t="s">
        <v>255</v>
      </c>
      <c r="C133" s="105">
        <v>7</v>
      </c>
      <c r="D133" s="105">
        <v>6</v>
      </c>
      <c r="E133" s="105">
        <v>12</v>
      </c>
      <c r="F133" s="105">
        <v>3.75</v>
      </c>
      <c r="G133" s="105">
        <v>1</v>
      </c>
      <c r="H133" s="105">
        <v>55</v>
      </c>
      <c r="I133" s="105">
        <v>1000</v>
      </c>
      <c r="J133" s="105">
        <v>65</v>
      </c>
      <c r="K133" s="105">
        <v>0</v>
      </c>
      <c r="L133" s="146">
        <v>16243</v>
      </c>
      <c r="M133" s="105">
        <v>0</v>
      </c>
      <c r="N133" s="106">
        <v>7</v>
      </c>
      <c r="O133" s="106">
        <v>130</v>
      </c>
      <c r="P133" s="106">
        <v>0</v>
      </c>
      <c r="Q133" s="106">
        <v>0</v>
      </c>
      <c r="R133" s="106">
        <v>106</v>
      </c>
      <c r="S133" s="106">
        <v>1278</v>
      </c>
      <c r="T133" s="106">
        <v>13</v>
      </c>
      <c r="U133" s="106">
        <v>284</v>
      </c>
      <c r="V133" s="106"/>
      <c r="W133" s="106">
        <v>0</v>
      </c>
      <c r="X133" s="106">
        <v>89</v>
      </c>
      <c r="Y133" s="106">
        <v>1707</v>
      </c>
      <c r="Z133" s="106">
        <v>3</v>
      </c>
      <c r="AA133" s="106">
        <v>26</v>
      </c>
      <c r="AB133" s="106"/>
      <c r="AC133" s="106">
        <v>5</v>
      </c>
      <c r="AD133" s="106">
        <v>60</v>
      </c>
      <c r="AE133" s="106">
        <v>802</v>
      </c>
      <c r="AF133" s="106">
        <v>1</v>
      </c>
      <c r="AG133" s="106">
        <v>43</v>
      </c>
      <c r="AH133" s="106"/>
      <c r="AI133" s="106">
        <v>1500</v>
      </c>
      <c r="AJ133" s="106">
        <v>65</v>
      </c>
      <c r="AK133" s="106">
        <v>1264</v>
      </c>
      <c r="AL133" s="106"/>
      <c r="AM133" s="106">
        <v>0</v>
      </c>
    </row>
    <row r="134" spans="1:39" s="94" customFormat="1" ht="86.25" customHeight="1" x14ac:dyDescent="0.5">
      <c r="A134" s="123">
        <v>3</v>
      </c>
      <c r="B134" s="126" t="s">
        <v>256</v>
      </c>
      <c r="C134" s="105">
        <v>15</v>
      </c>
      <c r="D134" s="105">
        <v>5</v>
      </c>
      <c r="E134" s="105">
        <v>100</v>
      </c>
      <c r="F134" s="105">
        <v>3</v>
      </c>
      <c r="G134" s="105">
        <v>2</v>
      </c>
      <c r="H134" s="105">
        <v>103</v>
      </c>
      <c r="I134" s="105">
        <v>1200</v>
      </c>
      <c r="J134" s="105">
        <v>90</v>
      </c>
      <c r="K134" s="105">
        <v>0</v>
      </c>
      <c r="L134" s="146">
        <v>13615</v>
      </c>
      <c r="M134" s="105">
        <v>0</v>
      </c>
      <c r="N134" s="106">
        <v>6</v>
      </c>
      <c r="O134" s="106">
        <v>418</v>
      </c>
      <c r="P134" s="106">
        <v>0</v>
      </c>
      <c r="Q134" s="106">
        <v>10</v>
      </c>
      <c r="R134" s="106">
        <v>110</v>
      </c>
      <c r="S134" s="106">
        <v>1277</v>
      </c>
      <c r="T134" s="106">
        <v>16</v>
      </c>
      <c r="U134" s="106">
        <v>734</v>
      </c>
      <c r="V134" s="106"/>
      <c r="W134" s="106">
        <v>114</v>
      </c>
      <c r="X134" s="106">
        <v>107</v>
      </c>
      <c r="Y134" s="106">
        <v>3741</v>
      </c>
      <c r="Z134" s="106">
        <v>0</v>
      </c>
      <c r="AA134" s="106">
        <v>0</v>
      </c>
      <c r="AB134" s="106"/>
      <c r="AC134" s="106">
        <v>97</v>
      </c>
      <c r="AD134" s="106">
        <v>105</v>
      </c>
      <c r="AE134" s="106">
        <v>2077</v>
      </c>
      <c r="AF134" s="106">
        <v>6</v>
      </c>
      <c r="AG134" s="106">
        <v>57</v>
      </c>
      <c r="AH134" s="106"/>
      <c r="AI134" s="106">
        <v>3623</v>
      </c>
      <c r="AJ134" s="106">
        <v>104</v>
      </c>
      <c r="AK134" s="106">
        <v>2642</v>
      </c>
      <c r="AL134" s="106"/>
      <c r="AM134" s="106">
        <v>0</v>
      </c>
    </row>
    <row r="135" spans="1:39" s="94" customFormat="1" ht="86.25" customHeight="1" x14ac:dyDescent="0.5">
      <c r="A135" s="123">
        <v>4</v>
      </c>
      <c r="B135" s="126" t="s">
        <v>257</v>
      </c>
      <c r="C135" s="105">
        <v>12</v>
      </c>
      <c r="D135" s="105">
        <v>6</v>
      </c>
      <c r="E135" s="105">
        <v>21</v>
      </c>
      <c r="F135" s="105">
        <v>1.5</v>
      </c>
      <c r="G135" s="105">
        <v>3</v>
      </c>
      <c r="H135" s="105">
        <v>20</v>
      </c>
      <c r="I135" s="105">
        <v>500</v>
      </c>
      <c r="J135" s="105">
        <v>20</v>
      </c>
      <c r="K135" s="105">
        <v>0</v>
      </c>
      <c r="L135" s="146">
        <v>12737</v>
      </c>
      <c r="M135" s="105">
        <v>0</v>
      </c>
      <c r="N135" s="106">
        <v>3</v>
      </c>
      <c r="O135" s="106">
        <v>220</v>
      </c>
      <c r="P135" s="106">
        <v>0</v>
      </c>
      <c r="Q135" s="106">
        <v>0</v>
      </c>
      <c r="R135" s="106">
        <v>56</v>
      </c>
      <c r="S135" s="106">
        <v>714</v>
      </c>
      <c r="T135" s="106">
        <v>8</v>
      </c>
      <c r="U135" s="106">
        <v>421</v>
      </c>
      <c r="V135" s="106"/>
      <c r="W135" s="106">
        <v>0</v>
      </c>
      <c r="X135" s="106">
        <v>51</v>
      </c>
      <c r="Y135" s="106">
        <v>1023</v>
      </c>
      <c r="Z135" s="106">
        <v>0</v>
      </c>
      <c r="AA135" s="106">
        <v>0</v>
      </c>
      <c r="AB135" s="106"/>
      <c r="AC135" s="106">
        <v>2</v>
      </c>
      <c r="AD135" s="106">
        <v>23</v>
      </c>
      <c r="AE135" s="106">
        <v>317</v>
      </c>
      <c r="AF135" s="106">
        <v>2</v>
      </c>
      <c r="AG135" s="106">
        <v>50</v>
      </c>
      <c r="AH135" s="106"/>
      <c r="AI135" s="106">
        <v>632</v>
      </c>
      <c r="AJ135" s="106">
        <v>25</v>
      </c>
      <c r="AK135" s="106">
        <v>381</v>
      </c>
      <c r="AL135" s="106"/>
      <c r="AM135" s="106">
        <v>0</v>
      </c>
    </row>
    <row r="136" spans="1:39" s="94" customFormat="1" ht="86.25" customHeight="1" x14ac:dyDescent="0.5">
      <c r="A136" s="123">
        <v>5</v>
      </c>
      <c r="B136" s="126" t="s">
        <v>258</v>
      </c>
      <c r="C136" s="105">
        <v>0</v>
      </c>
      <c r="D136" s="105">
        <v>5</v>
      </c>
      <c r="E136" s="105">
        <v>0</v>
      </c>
      <c r="F136" s="105">
        <v>3.5</v>
      </c>
      <c r="G136" s="105">
        <v>0</v>
      </c>
      <c r="H136" s="105">
        <v>32</v>
      </c>
      <c r="I136" s="105">
        <v>0</v>
      </c>
      <c r="J136" s="105">
        <v>22</v>
      </c>
      <c r="K136" s="105">
        <v>0</v>
      </c>
      <c r="L136" s="146">
        <v>14487</v>
      </c>
      <c r="M136" s="105">
        <v>0</v>
      </c>
      <c r="N136" s="106">
        <v>15</v>
      </c>
      <c r="O136" s="106">
        <v>450</v>
      </c>
      <c r="P136" s="106">
        <v>0</v>
      </c>
      <c r="Q136" s="106">
        <v>0</v>
      </c>
      <c r="R136" s="106">
        <v>89</v>
      </c>
      <c r="S136" s="106">
        <v>1070</v>
      </c>
      <c r="T136" s="106">
        <v>4</v>
      </c>
      <c r="U136" s="106">
        <v>200</v>
      </c>
      <c r="V136" s="106"/>
      <c r="W136" s="106">
        <v>0</v>
      </c>
      <c r="X136" s="106">
        <v>115</v>
      </c>
      <c r="Y136" s="106">
        <v>2026</v>
      </c>
      <c r="Z136" s="106">
        <v>25</v>
      </c>
      <c r="AA136" s="106">
        <v>542</v>
      </c>
      <c r="AB136" s="106"/>
      <c r="AC136" s="106">
        <v>0</v>
      </c>
      <c r="AD136" s="106">
        <v>35</v>
      </c>
      <c r="AE136" s="106">
        <v>442</v>
      </c>
      <c r="AF136" s="106">
        <v>25</v>
      </c>
      <c r="AG136" s="106">
        <v>1015</v>
      </c>
      <c r="AH136" s="106"/>
      <c r="AI136" s="106">
        <v>341</v>
      </c>
      <c r="AJ136" s="106">
        <v>24</v>
      </c>
      <c r="AK136" s="106">
        <v>359</v>
      </c>
      <c r="AL136" s="106"/>
      <c r="AM136" s="106">
        <v>0</v>
      </c>
    </row>
    <row r="137" spans="1:39" s="94" customFormat="1" ht="86.25" customHeight="1" x14ac:dyDescent="0.5">
      <c r="A137" s="123">
        <v>6</v>
      </c>
      <c r="B137" s="125" t="s">
        <v>259</v>
      </c>
      <c r="C137" s="105">
        <v>10</v>
      </c>
      <c r="D137" s="105">
        <v>5</v>
      </c>
      <c r="E137" s="105">
        <v>10</v>
      </c>
      <c r="F137" s="105">
        <v>1.5</v>
      </c>
      <c r="G137" s="105">
        <v>15</v>
      </c>
      <c r="H137" s="105">
        <v>20</v>
      </c>
      <c r="I137" s="105">
        <v>600</v>
      </c>
      <c r="J137" s="105">
        <v>45</v>
      </c>
      <c r="K137" s="105">
        <v>0</v>
      </c>
      <c r="L137" s="146">
        <v>11853</v>
      </c>
      <c r="M137" s="105">
        <v>0</v>
      </c>
      <c r="N137" s="106">
        <v>3</v>
      </c>
      <c r="O137" s="106">
        <v>233</v>
      </c>
      <c r="P137" s="106">
        <v>0</v>
      </c>
      <c r="Q137" s="106">
        <v>19</v>
      </c>
      <c r="R137" s="106">
        <v>47</v>
      </c>
      <c r="S137" s="106">
        <v>621</v>
      </c>
      <c r="T137" s="106">
        <v>3</v>
      </c>
      <c r="U137" s="106">
        <v>150</v>
      </c>
      <c r="V137" s="106"/>
      <c r="W137" s="106"/>
      <c r="X137" s="106">
        <v>61</v>
      </c>
      <c r="Y137" s="106">
        <v>1106</v>
      </c>
      <c r="Z137" s="106">
        <v>0</v>
      </c>
      <c r="AA137" s="106">
        <v>0</v>
      </c>
      <c r="AB137" s="106"/>
      <c r="AC137" s="106">
        <v>0</v>
      </c>
      <c r="AD137" s="106">
        <v>22</v>
      </c>
      <c r="AE137" s="106">
        <v>261</v>
      </c>
      <c r="AF137" s="106">
        <v>4</v>
      </c>
      <c r="AG137" s="106">
        <v>93</v>
      </c>
      <c r="AH137" s="106"/>
      <c r="AI137" s="106">
        <v>0</v>
      </c>
      <c r="AJ137" s="106">
        <v>45</v>
      </c>
      <c r="AK137" s="106">
        <v>664</v>
      </c>
      <c r="AL137" s="106"/>
      <c r="AM137" s="106">
        <v>0</v>
      </c>
    </row>
    <row r="138" spans="1:39" s="94" customFormat="1" ht="86.25" customHeight="1" x14ac:dyDescent="0.5">
      <c r="A138" s="123">
        <v>7</v>
      </c>
      <c r="B138" s="126" t="s">
        <v>260</v>
      </c>
      <c r="C138" s="105">
        <v>56</v>
      </c>
      <c r="D138" s="105">
        <v>6</v>
      </c>
      <c r="E138" s="105">
        <v>0</v>
      </c>
      <c r="F138" s="105">
        <v>2</v>
      </c>
      <c r="G138" s="105">
        <v>0</v>
      </c>
      <c r="H138" s="105">
        <v>70</v>
      </c>
      <c r="I138" s="105">
        <v>0</v>
      </c>
      <c r="J138" s="105">
        <v>81</v>
      </c>
      <c r="K138" s="105">
        <v>0</v>
      </c>
      <c r="L138" s="146">
        <v>14048</v>
      </c>
      <c r="M138" s="105">
        <v>0</v>
      </c>
      <c r="N138" s="106">
        <v>41</v>
      </c>
      <c r="O138" s="106">
        <v>3116</v>
      </c>
      <c r="P138" s="106">
        <v>0</v>
      </c>
      <c r="Q138" s="106">
        <v>0</v>
      </c>
      <c r="R138" s="106">
        <v>121</v>
      </c>
      <c r="S138" s="106">
        <v>2592</v>
      </c>
      <c r="T138" s="106">
        <v>22</v>
      </c>
      <c r="U138" s="106">
        <v>730</v>
      </c>
      <c r="V138" s="106"/>
      <c r="W138" s="106">
        <v>0</v>
      </c>
      <c r="X138" s="106">
        <v>130</v>
      </c>
      <c r="Y138" s="106">
        <v>3271</v>
      </c>
      <c r="Z138" s="106">
        <v>6</v>
      </c>
      <c r="AA138" s="106">
        <v>249</v>
      </c>
      <c r="AB138" s="106"/>
      <c r="AC138" s="106">
        <v>0</v>
      </c>
      <c r="AD138" s="106">
        <v>70</v>
      </c>
      <c r="AE138" s="106">
        <v>1340</v>
      </c>
      <c r="AF138" s="106">
        <v>22</v>
      </c>
      <c r="AG138" s="106">
        <v>375</v>
      </c>
      <c r="AH138" s="106"/>
      <c r="AI138" s="106">
        <v>20910</v>
      </c>
      <c r="AJ138" s="106">
        <v>83</v>
      </c>
      <c r="AK138" s="106">
        <v>3894</v>
      </c>
      <c r="AL138" s="106"/>
      <c r="AM138" s="106">
        <v>1</v>
      </c>
    </row>
    <row r="139" spans="1:39" s="94" customFormat="1" ht="86.25" customHeight="1" x14ac:dyDescent="0.5">
      <c r="A139" s="123">
        <v>8</v>
      </c>
      <c r="B139" s="127" t="s">
        <v>261</v>
      </c>
      <c r="C139" s="105">
        <v>0</v>
      </c>
      <c r="D139" s="105">
        <v>7</v>
      </c>
      <c r="E139" s="105">
        <v>80</v>
      </c>
      <c r="F139" s="105">
        <v>3</v>
      </c>
      <c r="G139" s="105">
        <v>0</v>
      </c>
      <c r="H139" s="105">
        <v>5</v>
      </c>
      <c r="I139" s="105">
        <v>500</v>
      </c>
      <c r="J139" s="105">
        <v>120</v>
      </c>
      <c r="K139" s="105">
        <v>0</v>
      </c>
      <c r="L139" s="146">
        <v>12731</v>
      </c>
      <c r="M139" s="105">
        <v>1</v>
      </c>
      <c r="N139" s="106">
        <v>8</v>
      </c>
      <c r="O139" s="106">
        <v>557</v>
      </c>
      <c r="P139" s="106">
        <v>0</v>
      </c>
      <c r="Q139" s="106">
        <v>29</v>
      </c>
      <c r="R139" s="106">
        <v>15</v>
      </c>
      <c r="S139" s="106">
        <v>218</v>
      </c>
      <c r="T139" s="106">
        <v>6</v>
      </c>
      <c r="U139" s="106">
        <v>364</v>
      </c>
      <c r="V139" s="106"/>
      <c r="W139" s="106"/>
      <c r="X139" s="106">
        <v>3</v>
      </c>
      <c r="Y139" s="106">
        <v>118</v>
      </c>
      <c r="Z139" s="106">
        <v>1</v>
      </c>
      <c r="AA139" s="106">
        <v>14</v>
      </c>
      <c r="AB139" s="106"/>
      <c r="AC139" s="106">
        <v>0</v>
      </c>
      <c r="AD139" s="106">
        <v>5</v>
      </c>
      <c r="AE139" s="106">
        <v>69</v>
      </c>
      <c r="AF139" s="106">
        <v>6</v>
      </c>
      <c r="AG139" s="106">
        <v>116</v>
      </c>
      <c r="AH139" s="106"/>
      <c r="AI139" s="106">
        <v>0</v>
      </c>
      <c r="AJ139" s="106">
        <v>122</v>
      </c>
      <c r="AK139" s="106">
        <v>3</v>
      </c>
      <c r="AL139" s="106"/>
      <c r="AM139" s="106">
        <v>0</v>
      </c>
    </row>
    <row r="140" spans="1:39" s="94" customFormat="1" ht="86.25" customHeight="1" x14ac:dyDescent="0.5">
      <c r="A140" s="123">
        <v>9</v>
      </c>
      <c r="B140" s="125" t="s">
        <v>262</v>
      </c>
      <c r="C140" s="105">
        <v>7</v>
      </c>
      <c r="D140" s="105">
        <v>7</v>
      </c>
      <c r="E140" s="105">
        <v>0</v>
      </c>
      <c r="F140" s="105">
        <v>1.25</v>
      </c>
      <c r="G140" s="105">
        <v>0</v>
      </c>
      <c r="H140" s="105">
        <v>30</v>
      </c>
      <c r="I140" s="105">
        <v>0</v>
      </c>
      <c r="J140" s="105">
        <v>40</v>
      </c>
      <c r="K140" s="105">
        <v>0</v>
      </c>
      <c r="L140" s="146">
        <v>21950</v>
      </c>
      <c r="M140" s="105">
        <v>0</v>
      </c>
      <c r="N140" s="106">
        <v>2</v>
      </c>
      <c r="O140" s="106">
        <v>180</v>
      </c>
      <c r="P140" s="106">
        <v>0</v>
      </c>
      <c r="Q140" s="106">
        <v>0</v>
      </c>
      <c r="R140" s="106">
        <v>69</v>
      </c>
      <c r="S140" s="106">
        <v>1162</v>
      </c>
      <c r="T140" s="106">
        <v>6</v>
      </c>
      <c r="U140" s="106">
        <v>560</v>
      </c>
      <c r="V140" s="106"/>
      <c r="W140" s="106">
        <v>0</v>
      </c>
      <c r="X140" s="106">
        <v>69</v>
      </c>
      <c r="Y140" s="106">
        <v>1258</v>
      </c>
      <c r="Z140" s="106">
        <v>0</v>
      </c>
      <c r="AA140" s="106">
        <v>0</v>
      </c>
      <c r="AB140" s="106"/>
      <c r="AC140" s="106">
        <v>24</v>
      </c>
      <c r="AD140" s="106">
        <v>31</v>
      </c>
      <c r="AE140" s="106">
        <v>2741</v>
      </c>
      <c r="AF140" s="106">
        <v>1</v>
      </c>
      <c r="AG140" s="106">
        <v>135</v>
      </c>
      <c r="AH140" s="106"/>
      <c r="AI140" s="106">
        <v>350</v>
      </c>
      <c r="AJ140" s="106">
        <v>40</v>
      </c>
      <c r="AK140" s="106">
        <v>3299</v>
      </c>
      <c r="AL140" s="106"/>
      <c r="AM140" s="106">
        <v>0</v>
      </c>
    </row>
    <row r="141" spans="1:39" s="94" customFormat="1" ht="86.25" customHeight="1" x14ac:dyDescent="0.5">
      <c r="A141" s="123">
        <v>10</v>
      </c>
      <c r="B141" s="127" t="s">
        <v>263</v>
      </c>
      <c r="C141" s="105">
        <v>0</v>
      </c>
      <c r="D141" s="105">
        <v>5</v>
      </c>
      <c r="E141" s="105">
        <v>5</v>
      </c>
      <c r="F141" s="105">
        <v>1.25</v>
      </c>
      <c r="G141" s="105">
        <v>0</v>
      </c>
      <c r="H141" s="105">
        <v>8</v>
      </c>
      <c r="I141" s="105">
        <v>50</v>
      </c>
      <c r="J141" s="105">
        <v>5</v>
      </c>
      <c r="K141" s="105">
        <v>0</v>
      </c>
      <c r="L141" s="146">
        <v>8780</v>
      </c>
      <c r="M141" s="105">
        <v>0</v>
      </c>
      <c r="N141" s="106">
        <v>1</v>
      </c>
      <c r="O141" s="106">
        <v>55</v>
      </c>
      <c r="P141" s="106">
        <v>0</v>
      </c>
      <c r="Q141" s="106">
        <v>0</v>
      </c>
      <c r="R141" s="106">
        <v>31</v>
      </c>
      <c r="S141" s="106">
        <v>415</v>
      </c>
      <c r="T141" s="106">
        <v>5</v>
      </c>
      <c r="U141" s="106">
        <v>257</v>
      </c>
      <c r="V141" s="106"/>
      <c r="W141" s="106">
        <v>0</v>
      </c>
      <c r="X141" s="106">
        <v>19</v>
      </c>
      <c r="Y141" s="106">
        <v>334</v>
      </c>
      <c r="Z141" s="106">
        <v>1</v>
      </c>
      <c r="AA141" s="106">
        <v>26</v>
      </c>
      <c r="AB141" s="106"/>
      <c r="AC141" s="106">
        <v>2</v>
      </c>
      <c r="AD141" s="106">
        <v>8</v>
      </c>
      <c r="AE141" s="106">
        <v>117</v>
      </c>
      <c r="AF141" s="106">
        <v>1</v>
      </c>
      <c r="AG141" s="106">
        <v>43</v>
      </c>
      <c r="AH141" s="106"/>
      <c r="AI141" s="106">
        <v>144</v>
      </c>
      <c r="AJ141" s="106">
        <v>5</v>
      </c>
      <c r="AK141" s="106">
        <v>202</v>
      </c>
      <c r="AL141" s="106"/>
      <c r="AM141" s="106">
        <v>0</v>
      </c>
    </row>
    <row r="142" spans="1:39" s="94" customFormat="1" ht="86.25" customHeight="1" x14ac:dyDescent="0.5">
      <c r="A142" s="123">
        <v>11</v>
      </c>
      <c r="B142" s="125" t="s">
        <v>264</v>
      </c>
      <c r="C142" s="105">
        <v>12</v>
      </c>
      <c r="D142" s="105">
        <v>5</v>
      </c>
      <c r="E142" s="105">
        <v>17</v>
      </c>
      <c r="F142" s="105">
        <v>2</v>
      </c>
      <c r="G142" s="105">
        <v>0</v>
      </c>
      <c r="H142" s="105">
        <v>15</v>
      </c>
      <c r="I142" s="105">
        <v>100</v>
      </c>
      <c r="J142" s="105">
        <v>18</v>
      </c>
      <c r="K142" s="105">
        <v>0</v>
      </c>
      <c r="L142" s="146">
        <v>11853</v>
      </c>
      <c r="M142" s="105">
        <v>0</v>
      </c>
      <c r="N142" s="106">
        <v>2</v>
      </c>
      <c r="O142" s="106">
        <v>142</v>
      </c>
      <c r="P142" s="106">
        <v>0</v>
      </c>
      <c r="Q142" s="106">
        <v>0</v>
      </c>
      <c r="R142" s="106">
        <v>30</v>
      </c>
      <c r="S142" s="106">
        <v>384</v>
      </c>
      <c r="T142" s="106">
        <v>2</v>
      </c>
      <c r="U142" s="106">
        <v>83</v>
      </c>
      <c r="V142" s="106"/>
      <c r="W142" s="106">
        <v>0</v>
      </c>
      <c r="X142" s="106">
        <v>29</v>
      </c>
      <c r="Y142" s="106">
        <v>556</v>
      </c>
      <c r="Z142" s="106">
        <v>1</v>
      </c>
      <c r="AA142" s="106">
        <v>22</v>
      </c>
      <c r="AB142" s="106"/>
      <c r="AC142" s="106">
        <v>8</v>
      </c>
      <c r="AD142" s="106">
        <v>15</v>
      </c>
      <c r="AE142" s="106">
        <v>463</v>
      </c>
      <c r="AF142" s="106"/>
      <c r="AG142" s="106"/>
      <c r="AH142" s="106"/>
      <c r="AI142" s="106">
        <v>110</v>
      </c>
      <c r="AJ142" s="106">
        <v>18</v>
      </c>
      <c r="AK142" s="106">
        <v>1535</v>
      </c>
      <c r="AL142" s="106"/>
      <c r="AM142" s="106">
        <v>0</v>
      </c>
    </row>
    <row r="143" spans="1:39" s="94" customFormat="1" ht="86.25" customHeight="1" x14ac:dyDescent="0.5">
      <c r="A143" s="349" t="s">
        <v>121</v>
      </c>
      <c r="B143" s="349"/>
      <c r="C143" s="134">
        <f t="shared" ref="C143:M143" si="21">SUM(C144:C158)</f>
        <v>494</v>
      </c>
      <c r="D143" s="134">
        <f t="shared" si="21"/>
        <v>300</v>
      </c>
      <c r="E143" s="134">
        <f t="shared" si="21"/>
        <v>2483</v>
      </c>
      <c r="F143" s="134">
        <f t="shared" si="21"/>
        <v>379</v>
      </c>
      <c r="G143" s="134">
        <f t="shared" si="21"/>
        <v>251</v>
      </c>
      <c r="H143" s="134">
        <f t="shared" si="21"/>
        <v>372</v>
      </c>
      <c r="I143" s="134">
        <f t="shared" si="21"/>
        <v>35055</v>
      </c>
      <c r="J143" s="134">
        <f t="shared" si="21"/>
        <v>706</v>
      </c>
      <c r="K143" s="134">
        <f t="shared" si="21"/>
        <v>0</v>
      </c>
      <c r="L143" s="134">
        <f t="shared" si="21"/>
        <v>74987</v>
      </c>
      <c r="M143" s="134">
        <f t="shared" si="21"/>
        <v>0</v>
      </c>
      <c r="N143" s="134">
        <f t="shared" ref="N143:AM143" si="22">SUM(N144:N158)</f>
        <v>13</v>
      </c>
      <c r="O143" s="134">
        <f t="shared" si="22"/>
        <v>1675</v>
      </c>
      <c r="P143" s="134">
        <f t="shared" si="22"/>
        <v>0</v>
      </c>
      <c r="Q143" s="134">
        <f t="shared" si="22"/>
        <v>453</v>
      </c>
      <c r="R143" s="134">
        <f t="shared" si="22"/>
        <v>329</v>
      </c>
      <c r="S143" s="134">
        <f t="shared" si="22"/>
        <v>12236</v>
      </c>
      <c r="T143" s="134">
        <f t="shared" si="22"/>
        <v>52</v>
      </c>
      <c r="U143" s="134">
        <f t="shared" si="22"/>
        <v>3952</v>
      </c>
      <c r="V143" s="134">
        <f t="shared" si="22"/>
        <v>0</v>
      </c>
      <c r="W143" s="134">
        <f t="shared" si="22"/>
        <v>2763</v>
      </c>
      <c r="X143" s="134">
        <f t="shared" si="22"/>
        <v>292</v>
      </c>
      <c r="Y143" s="134">
        <f t="shared" si="22"/>
        <v>13183</v>
      </c>
      <c r="Z143" s="134">
        <f t="shared" si="22"/>
        <v>14</v>
      </c>
      <c r="AA143" s="134">
        <f t="shared" si="22"/>
        <v>438</v>
      </c>
      <c r="AB143" s="134">
        <f t="shared" si="22"/>
        <v>4</v>
      </c>
      <c r="AC143" s="134">
        <f t="shared" si="22"/>
        <v>265</v>
      </c>
      <c r="AD143" s="134">
        <f t="shared" si="22"/>
        <v>565</v>
      </c>
      <c r="AE143" s="134">
        <f t="shared" si="22"/>
        <v>17013</v>
      </c>
      <c r="AF143" s="134">
        <f t="shared" si="22"/>
        <v>20</v>
      </c>
      <c r="AG143" s="134">
        <f t="shared" si="22"/>
        <v>511</v>
      </c>
      <c r="AH143" s="134">
        <f t="shared" si="22"/>
        <v>150</v>
      </c>
      <c r="AI143" s="134">
        <f t="shared" si="22"/>
        <v>72366</v>
      </c>
      <c r="AJ143" s="134">
        <f t="shared" si="22"/>
        <v>898</v>
      </c>
      <c r="AK143" s="134">
        <f t="shared" si="22"/>
        <v>28571</v>
      </c>
      <c r="AL143" s="134">
        <f t="shared" si="22"/>
        <v>1</v>
      </c>
      <c r="AM143" s="134">
        <f t="shared" si="22"/>
        <v>1</v>
      </c>
    </row>
    <row r="144" spans="1:39" s="94" customFormat="1" ht="86.25" customHeight="1" x14ac:dyDescent="0.5">
      <c r="A144" s="123">
        <v>1</v>
      </c>
      <c r="B144" s="124" t="s">
        <v>321</v>
      </c>
      <c r="C144" s="105">
        <v>0</v>
      </c>
      <c r="D144" s="105">
        <v>21</v>
      </c>
      <c r="E144" s="105">
        <v>108</v>
      </c>
      <c r="F144" s="105">
        <v>24</v>
      </c>
      <c r="G144" s="105">
        <v>19</v>
      </c>
      <c r="H144" s="105">
        <v>28</v>
      </c>
      <c r="I144" s="105">
        <v>440</v>
      </c>
      <c r="J144" s="105">
        <v>35</v>
      </c>
      <c r="K144" s="105">
        <v>0</v>
      </c>
      <c r="L144" s="146">
        <v>4344</v>
      </c>
      <c r="M144" s="105">
        <v>0</v>
      </c>
      <c r="N144" s="106">
        <v>0</v>
      </c>
      <c r="O144" s="106">
        <v>0</v>
      </c>
      <c r="P144" s="106">
        <v>0</v>
      </c>
      <c r="Q144" s="106">
        <v>5</v>
      </c>
      <c r="R144" s="106">
        <v>11</v>
      </c>
      <c r="S144" s="106">
        <v>539</v>
      </c>
      <c r="T144" s="106">
        <v>1</v>
      </c>
      <c r="U144" s="106">
        <v>110</v>
      </c>
      <c r="V144" s="106">
        <v>0</v>
      </c>
      <c r="W144" s="106">
        <v>34</v>
      </c>
      <c r="X144" s="106">
        <v>12</v>
      </c>
      <c r="Y144" s="106">
        <v>546</v>
      </c>
      <c r="Z144" s="106">
        <v>1</v>
      </c>
      <c r="AA144" s="106">
        <v>21</v>
      </c>
      <c r="AB144" s="106"/>
      <c r="AC144" s="106">
        <v>19</v>
      </c>
      <c r="AD144" s="106">
        <v>37</v>
      </c>
      <c r="AE144" s="106">
        <v>1586</v>
      </c>
      <c r="AF144" s="106">
        <v>2</v>
      </c>
      <c r="AG144" s="106">
        <v>32</v>
      </c>
      <c r="AH144" s="106"/>
      <c r="AI144" s="106">
        <v>1000</v>
      </c>
      <c r="AJ144" s="106">
        <v>59</v>
      </c>
      <c r="AK144" s="106">
        <v>1621</v>
      </c>
      <c r="AL144" s="106">
        <v>0</v>
      </c>
      <c r="AM144" s="106">
        <v>0</v>
      </c>
    </row>
    <row r="145" spans="1:39" s="94" customFormat="1" ht="86.25" customHeight="1" x14ac:dyDescent="0.5">
      <c r="A145" s="123">
        <v>2</v>
      </c>
      <c r="B145" s="124" t="s">
        <v>322</v>
      </c>
      <c r="C145" s="105">
        <v>0</v>
      </c>
      <c r="D145" s="105">
        <v>18</v>
      </c>
      <c r="E145" s="105">
        <v>500</v>
      </c>
      <c r="F145" s="105">
        <v>22</v>
      </c>
      <c r="G145" s="105">
        <v>15</v>
      </c>
      <c r="H145" s="105">
        <v>21</v>
      </c>
      <c r="I145" s="105">
        <v>1000</v>
      </c>
      <c r="J145" s="105">
        <v>40</v>
      </c>
      <c r="K145" s="105">
        <v>0</v>
      </c>
      <c r="L145" s="146">
        <v>4513</v>
      </c>
      <c r="M145" s="105">
        <v>0</v>
      </c>
      <c r="N145" s="106">
        <v>0</v>
      </c>
      <c r="O145" s="106">
        <v>0</v>
      </c>
      <c r="P145" s="106">
        <v>0</v>
      </c>
      <c r="Q145" s="106">
        <v>6</v>
      </c>
      <c r="R145" s="106">
        <v>30</v>
      </c>
      <c r="S145" s="106">
        <v>927</v>
      </c>
      <c r="T145" s="106">
        <v>2</v>
      </c>
      <c r="U145" s="106">
        <v>76</v>
      </c>
      <c r="V145" s="106">
        <v>0</v>
      </c>
      <c r="W145" s="106">
        <v>39</v>
      </c>
      <c r="X145" s="106">
        <v>30</v>
      </c>
      <c r="Y145" s="106">
        <v>720</v>
      </c>
      <c r="Z145" s="106">
        <v>1</v>
      </c>
      <c r="AA145" s="106">
        <v>43</v>
      </c>
      <c r="AB145" s="106">
        <v>0</v>
      </c>
      <c r="AC145" s="106">
        <v>6</v>
      </c>
      <c r="AD145" s="106">
        <v>29</v>
      </c>
      <c r="AE145" s="106">
        <v>369</v>
      </c>
      <c r="AF145" s="106">
        <v>1</v>
      </c>
      <c r="AG145" s="106">
        <v>21</v>
      </c>
      <c r="AH145" s="106"/>
      <c r="AI145" s="106">
        <v>1200</v>
      </c>
      <c r="AJ145" s="106">
        <v>26</v>
      </c>
      <c r="AK145" s="106">
        <v>807</v>
      </c>
      <c r="AL145" s="106">
        <v>0</v>
      </c>
      <c r="AM145" s="106">
        <v>0</v>
      </c>
    </row>
    <row r="146" spans="1:39" s="94" customFormat="1" ht="86.25" customHeight="1" x14ac:dyDescent="0.5">
      <c r="A146" s="123">
        <v>3</v>
      </c>
      <c r="B146" s="124" t="s">
        <v>323</v>
      </c>
      <c r="C146" s="105">
        <v>0</v>
      </c>
      <c r="D146" s="105">
        <v>20</v>
      </c>
      <c r="E146" s="105">
        <v>0</v>
      </c>
      <c r="F146" s="105">
        <v>22</v>
      </c>
      <c r="G146" s="105">
        <v>12</v>
      </c>
      <c r="H146" s="105">
        <v>22</v>
      </c>
      <c r="I146" s="105">
        <v>12000</v>
      </c>
      <c r="J146" s="105">
        <v>23</v>
      </c>
      <c r="K146" s="105">
        <v>0</v>
      </c>
      <c r="L146" s="146">
        <v>4176</v>
      </c>
      <c r="M146" s="105">
        <v>0</v>
      </c>
      <c r="N146" s="106">
        <v>1</v>
      </c>
      <c r="O146" s="106">
        <v>115</v>
      </c>
      <c r="P146" s="106">
        <v>0</v>
      </c>
      <c r="Q146" s="106">
        <v>2</v>
      </c>
      <c r="R146" s="106">
        <v>9</v>
      </c>
      <c r="S146" s="106">
        <v>391</v>
      </c>
      <c r="T146" s="106">
        <v>2</v>
      </c>
      <c r="U146" s="106">
        <v>82</v>
      </c>
      <c r="V146" s="106">
        <v>0</v>
      </c>
      <c r="W146" s="106">
        <v>39</v>
      </c>
      <c r="X146" s="106">
        <v>14</v>
      </c>
      <c r="Y146" s="106">
        <v>487</v>
      </c>
      <c r="Z146" s="106">
        <v>1</v>
      </c>
      <c r="AA146" s="106">
        <v>23</v>
      </c>
      <c r="AB146" s="106">
        <v>2</v>
      </c>
      <c r="AC146" s="106">
        <v>2</v>
      </c>
      <c r="AD146" s="106">
        <v>15</v>
      </c>
      <c r="AE146" s="106">
        <v>280</v>
      </c>
      <c r="AF146" s="106">
        <v>2</v>
      </c>
      <c r="AG146" s="106">
        <v>41</v>
      </c>
      <c r="AH146" s="106"/>
      <c r="AI146" s="106">
        <v>780</v>
      </c>
      <c r="AJ146" s="106">
        <v>16</v>
      </c>
      <c r="AK146" s="106">
        <v>216</v>
      </c>
      <c r="AL146" s="106">
        <v>0</v>
      </c>
      <c r="AM146" s="106">
        <v>0</v>
      </c>
    </row>
    <row r="147" spans="1:39" s="94" customFormat="1" ht="86.25" customHeight="1" x14ac:dyDescent="0.5">
      <c r="A147" s="123">
        <v>4</v>
      </c>
      <c r="B147" s="124" t="s">
        <v>324</v>
      </c>
      <c r="C147" s="105">
        <v>102</v>
      </c>
      <c r="D147" s="105">
        <v>25</v>
      </c>
      <c r="E147" s="105">
        <v>98</v>
      </c>
      <c r="F147" s="105">
        <v>30</v>
      </c>
      <c r="G147" s="105">
        <v>57</v>
      </c>
      <c r="H147" s="105">
        <v>31</v>
      </c>
      <c r="I147" s="105">
        <v>750</v>
      </c>
      <c r="J147" s="105">
        <v>60</v>
      </c>
      <c r="K147" s="105">
        <v>0</v>
      </c>
      <c r="L147" s="146">
        <v>6518</v>
      </c>
      <c r="M147" s="105">
        <v>0</v>
      </c>
      <c r="N147" s="106">
        <v>1</v>
      </c>
      <c r="O147" s="106">
        <v>95</v>
      </c>
      <c r="P147" s="106">
        <v>0</v>
      </c>
      <c r="Q147" s="106">
        <v>1</v>
      </c>
      <c r="R147" s="106">
        <v>33</v>
      </c>
      <c r="S147" s="106">
        <v>1267</v>
      </c>
      <c r="T147" s="106">
        <v>19</v>
      </c>
      <c r="U147" s="106">
        <v>1155</v>
      </c>
      <c r="V147" s="106">
        <v>0</v>
      </c>
      <c r="W147" s="106">
        <v>117</v>
      </c>
      <c r="X147" s="106">
        <v>13</v>
      </c>
      <c r="Y147" s="106">
        <v>520</v>
      </c>
      <c r="Z147" s="106">
        <v>2</v>
      </c>
      <c r="AA147" s="106">
        <v>83</v>
      </c>
      <c r="AB147" s="106">
        <v>0</v>
      </c>
      <c r="AC147" s="106">
        <v>40</v>
      </c>
      <c r="AD147" s="106">
        <v>1</v>
      </c>
      <c r="AE147" s="106">
        <v>18</v>
      </c>
      <c r="AF147" s="106">
        <v>1</v>
      </c>
      <c r="AG147" s="106">
        <v>23</v>
      </c>
      <c r="AH147" s="106">
        <v>0</v>
      </c>
      <c r="AI147" s="106">
        <v>48670</v>
      </c>
      <c r="AJ147" s="106">
        <v>52</v>
      </c>
      <c r="AK147" s="106">
        <v>4420</v>
      </c>
      <c r="AL147" s="106">
        <v>0</v>
      </c>
      <c r="AM147" s="106">
        <v>0</v>
      </c>
    </row>
    <row r="148" spans="1:39" s="94" customFormat="1" ht="86.25" customHeight="1" x14ac:dyDescent="0.5">
      <c r="A148" s="123">
        <v>5</v>
      </c>
      <c r="B148" s="124" t="s">
        <v>325</v>
      </c>
      <c r="C148" s="105">
        <v>62</v>
      </c>
      <c r="D148" s="105">
        <v>21</v>
      </c>
      <c r="E148" s="105">
        <v>34</v>
      </c>
      <c r="F148" s="105">
        <v>23</v>
      </c>
      <c r="G148" s="105">
        <v>15</v>
      </c>
      <c r="H148" s="105">
        <v>21</v>
      </c>
      <c r="I148" s="105">
        <v>138</v>
      </c>
      <c r="J148" s="105">
        <v>30</v>
      </c>
      <c r="K148" s="105">
        <v>0</v>
      </c>
      <c r="L148" s="146">
        <v>4519</v>
      </c>
      <c r="M148" s="105">
        <v>0</v>
      </c>
      <c r="N148" s="106">
        <v>0</v>
      </c>
      <c r="O148" s="106">
        <v>0</v>
      </c>
      <c r="P148" s="106">
        <v>0</v>
      </c>
      <c r="Q148" s="106">
        <v>1</v>
      </c>
      <c r="R148" s="106">
        <v>9</v>
      </c>
      <c r="S148" s="106">
        <v>387</v>
      </c>
      <c r="T148" s="106">
        <v>1</v>
      </c>
      <c r="U148" s="106">
        <v>45</v>
      </c>
      <c r="V148" s="106">
        <v>0</v>
      </c>
      <c r="W148" s="106">
        <v>58</v>
      </c>
      <c r="X148" s="106">
        <v>10</v>
      </c>
      <c r="Y148" s="106">
        <v>678</v>
      </c>
      <c r="Z148" s="106">
        <v>1</v>
      </c>
      <c r="AA148" s="106">
        <v>42</v>
      </c>
      <c r="AB148" s="106">
        <v>0</v>
      </c>
      <c r="AC148" s="106">
        <v>36</v>
      </c>
      <c r="AD148" s="106">
        <v>15</v>
      </c>
      <c r="AE148" s="106">
        <v>250</v>
      </c>
      <c r="AF148" s="106">
        <v>2</v>
      </c>
      <c r="AG148" s="106">
        <v>24</v>
      </c>
      <c r="AH148" s="106">
        <v>0</v>
      </c>
      <c r="AI148" s="106">
        <v>2150</v>
      </c>
      <c r="AJ148" s="106">
        <v>22</v>
      </c>
      <c r="AK148" s="106">
        <v>450</v>
      </c>
      <c r="AL148" s="106" t="s">
        <v>403</v>
      </c>
      <c r="AM148" s="106">
        <v>0</v>
      </c>
    </row>
    <row r="149" spans="1:39" s="94" customFormat="1" ht="86.25" customHeight="1" x14ac:dyDescent="0.5">
      <c r="A149" s="123">
        <v>6</v>
      </c>
      <c r="B149" s="124" t="s">
        <v>326</v>
      </c>
      <c r="C149" s="105">
        <v>31</v>
      </c>
      <c r="D149" s="105">
        <v>16</v>
      </c>
      <c r="E149" s="105">
        <v>830</v>
      </c>
      <c r="F149" s="105">
        <v>22</v>
      </c>
      <c r="G149" s="105">
        <v>5</v>
      </c>
      <c r="H149" s="105">
        <v>26</v>
      </c>
      <c r="I149" s="105">
        <v>902</v>
      </c>
      <c r="J149" s="105">
        <v>49</v>
      </c>
      <c r="K149" s="105">
        <v>0</v>
      </c>
      <c r="L149" s="146">
        <v>4351</v>
      </c>
      <c r="M149" s="105"/>
      <c r="N149" s="106">
        <v>0</v>
      </c>
      <c r="O149" s="106">
        <v>0</v>
      </c>
      <c r="P149" s="106">
        <v>0</v>
      </c>
      <c r="Q149" s="106">
        <v>34</v>
      </c>
      <c r="R149" s="106">
        <v>27</v>
      </c>
      <c r="S149" s="106">
        <v>720</v>
      </c>
      <c r="T149" s="106">
        <v>3</v>
      </c>
      <c r="U149" s="106">
        <v>325</v>
      </c>
      <c r="V149" s="106">
        <v>0</v>
      </c>
      <c r="W149" s="106">
        <v>72</v>
      </c>
      <c r="X149" s="106">
        <v>12</v>
      </c>
      <c r="Y149" s="106">
        <v>560</v>
      </c>
      <c r="Z149" s="106">
        <v>1</v>
      </c>
      <c r="AA149" s="106">
        <v>35</v>
      </c>
      <c r="AB149" s="106">
        <v>0</v>
      </c>
      <c r="AC149" s="106">
        <v>3</v>
      </c>
      <c r="AD149" s="106">
        <v>35</v>
      </c>
      <c r="AE149" s="106">
        <v>695</v>
      </c>
      <c r="AF149" s="106">
        <v>1</v>
      </c>
      <c r="AG149" s="106">
        <v>31</v>
      </c>
      <c r="AH149" s="106">
        <v>50</v>
      </c>
      <c r="AI149" s="106">
        <v>1050</v>
      </c>
      <c r="AJ149" s="106">
        <v>65</v>
      </c>
      <c r="AK149" s="106">
        <v>1275</v>
      </c>
      <c r="AL149" s="106">
        <v>0</v>
      </c>
      <c r="AM149" s="106">
        <v>0</v>
      </c>
    </row>
    <row r="150" spans="1:39" s="94" customFormat="1" ht="86.25" customHeight="1" x14ac:dyDescent="0.5">
      <c r="A150" s="123">
        <v>7</v>
      </c>
      <c r="B150" s="124" t="s">
        <v>327</v>
      </c>
      <c r="C150" s="105">
        <v>45</v>
      </c>
      <c r="D150" s="105">
        <v>21</v>
      </c>
      <c r="E150" s="105">
        <v>0</v>
      </c>
      <c r="F150" s="105">
        <v>28</v>
      </c>
      <c r="G150" s="105">
        <v>11</v>
      </c>
      <c r="H150" s="105">
        <v>23</v>
      </c>
      <c r="I150" s="105">
        <v>425</v>
      </c>
      <c r="J150" s="105">
        <v>40</v>
      </c>
      <c r="K150" s="105">
        <v>0</v>
      </c>
      <c r="L150" s="146">
        <v>5771</v>
      </c>
      <c r="M150" s="105">
        <v>0</v>
      </c>
      <c r="N150" s="106">
        <v>1</v>
      </c>
      <c r="O150" s="106">
        <v>74</v>
      </c>
      <c r="P150" s="106">
        <v>0</v>
      </c>
      <c r="Q150" s="106">
        <v>2</v>
      </c>
      <c r="R150" s="106">
        <v>15</v>
      </c>
      <c r="S150" s="106">
        <v>854</v>
      </c>
      <c r="T150" s="106">
        <v>4</v>
      </c>
      <c r="U150" s="106">
        <v>320</v>
      </c>
      <c r="V150" s="106">
        <v>0</v>
      </c>
      <c r="W150" s="106">
        <v>85</v>
      </c>
      <c r="X150" s="106">
        <v>6</v>
      </c>
      <c r="Y150" s="106">
        <v>84</v>
      </c>
      <c r="Z150" s="106">
        <v>1</v>
      </c>
      <c r="AA150" s="106">
        <v>23</v>
      </c>
      <c r="AB150" s="106">
        <v>0</v>
      </c>
      <c r="AC150" s="106">
        <v>2</v>
      </c>
      <c r="AD150" s="106">
        <v>57</v>
      </c>
      <c r="AE150" s="106">
        <v>2040</v>
      </c>
      <c r="AF150" s="106">
        <v>1</v>
      </c>
      <c r="AG150" s="106">
        <v>35</v>
      </c>
      <c r="AH150" s="106">
        <v>50</v>
      </c>
      <c r="AI150" s="106">
        <v>550</v>
      </c>
      <c r="AJ150" s="106">
        <v>198</v>
      </c>
      <c r="AK150" s="106">
        <v>4250</v>
      </c>
      <c r="AL150" s="106">
        <v>0</v>
      </c>
      <c r="AM150" s="106">
        <v>0</v>
      </c>
    </row>
    <row r="151" spans="1:39" s="94" customFormat="1" ht="86.25" customHeight="1" x14ac:dyDescent="0.5">
      <c r="A151" s="123">
        <v>8</v>
      </c>
      <c r="B151" s="124" t="s">
        <v>328</v>
      </c>
      <c r="C151" s="105">
        <v>23</v>
      </c>
      <c r="D151" s="105">
        <v>24</v>
      </c>
      <c r="E151" s="105">
        <v>325</v>
      </c>
      <c r="F151" s="105">
        <v>24</v>
      </c>
      <c r="G151" s="105">
        <v>9</v>
      </c>
      <c r="H151" s="105">
        <v>31</v>
      </c>
      <c r="I151" s="105">
        <v>2000</v>
      </c>
      <c r="J151" s="105">
        <v>57</v>
      </c>
      <c r="K151" s="105">
        <v>0</v>
      </c>
      <c r="L151" s="146">
        <v>5113</v>
      </c>
      <c r="M151" s="105">
        <v>0</v>
      </c>
      <c r="N151" s="106">
        <v>0</v>
      </c>
      <c r="O151" s="106">
        <v>0</v>
      </c>
      <c r="P151" s="106">
        <v>0</v>
      </c>
      <c r="Q151" s="106">
        <v>61</v>
      </c>
      <c r="R151" s="106">
        <v>20</v>
      </c>
      <c r="S151" s="106">
        <v>882</v>
      </c>
      <c r="T151" s="106">
        <v>0</v>
      </c>
      <c r="U151" s="106">
        <v>0</v>
      </c>
      <c r="V151" s="106">
        <v>0</v>
      </c>
      <c r="W151" s="106">
        <v>834</v>
      </c>
      <c r="X151" s="106">
        <v>24</v>
      </c>
      <c r="Y151" s="106">
        <v>598</v>
      </c>
      <c r="Z151" s="106">
        <v>1</v>
      </c>
      <c r="AA151" s="106">
        <v>22</v>
      </c>
      <c r="AB151" s="106">
        <v>0</v>
      </c>
      <c r="AC151" s="106">
        <v>2</v>
      </c>
      <c r="AD151" s="106">
        <v>12</v>
      </c>
      <c r="AE151" s="106">
        <v>378</v>
      </c>
      <c r="AF151" s="106">
        <v>1</v>
      </c>
      <c r="AG151" s="106">
        <v>31</v>
      </c>
      <c r="AH151" s="106">
        <v>0</v>
      </c>
      <c r="AI151" s="106">
        <v>608</v>
      </c>
      <c r="AJ151" s="106">
        <v>30</v>
      </c>
      <c r="AK151" s="106">
        <v>597</v>
      </c>
      <c r="AL151" s="106">
        <v>0</v>
      </c>
      <c r="AM151" s="106">
        <v>0</v>
      </c>
    </row>
    <row r="152" spans="1:39" s="94" customFormat="1" ht="86.25" customHeight="1" x14ac:dyDescent="0.5">
      <c r="A152" s="123">
        <v>9</v>
      </c>
      <c r="B152" s="124" t="s">
        <v>329</v>
      </c>
      <c r="C152" s="105">
        <v>15</v>
      </c>
      <c r="D152" s="105">
        <v>17</v>
      </c>
      <c r="E152" s="105">
        <v>10</v>
      </c>
      <c r="F152" s="105">
        <v>23</v>
      </c>
      <c r="G152" s="105">
        <v>5</v>
      </c>
      <c r="H152" s="105">
        <v>20</v>
      </c>
      <c r="I152" s="105">
        <v>275</v>
      </c>
      <c r="J152" s="105">
        <v>69</v>
      </c>
      <c r="K152" s="105">
        <v>0</v>
      </c>
      <c r="L152" s="146">
        <v>4785</v>
      </c>
      <c r="M152" s="105">
        <v>0</v>
      </c>
      <c r="N152" s="106">
        <v>1</v>
      </c>
      <c r="O152" s="106">
        <v>17</v>
      </c>
      <c r="P152" s="106">
        <v>0</v>
      </c>
      <c r="Q152" s="106">
        <v>2</v>
      </c>
      <c r="R152" s="106">
        <v>46</v>
      </c>
      <c r="S152" s="106">
        <v>1237</v>
      </c>
      <c r="T152" s="106">
        <v>3</v>
      </c>
      <c r="U152" s="106">
        <v>244</v>
      </c>
      <c r="V152" s="106">
        <v>0</v>
      </c>
      <c r="W152" s="106">
        <v>23</v>
      </c>
      <c r="X152" s="106">
        <v>52</v>
      </c>
      <c r="Y152" s="106">
        <v>3336</v>
      </c>
      <c r="Z152" s="106">
        <v>0</v>
      </c>
      <c r="AA152" s="106">
        <v>0</v>
      </c>
      <c r="AB152" s="106">
        <v>2</v>
      </c>
      <c r="AC152" s="106">
        <v>2</v>
      </c>
      <c r="AD152" s="106">
        <v>31</v>
      </c>
      <c r="AE152" s="106">
        <v>1024</v>
      </c>
      <c r="AF152" s="106">
        <v>1</v>
      </c>
      <c r="AG152" s="106">
        <v>39</v>
      </c>
      <c r="AH152" s="106">
        <v>0</v>
      </c>
      <c r="AI152" s="106">
        <v>7000</v>
      </c>
      <c r="AJ152" s="106">
        <v>51</v>
      </c>
      <c r="AK152" s="106">
        <v>1870</v>
      </c>
      <c r="AL152" s="106">
        <v>0</v>
      </c>
      <c r="AM152" s="106">
        <v>0</v>
      </c>
    </row>
    <row r="153" spans="1:39" s="94" customFormat="1" ht="86.25" customHeight="1" x14ac:dyDescent="0.5">
      <c r="A153" s="123">
        <v>10</v>
      </c>
      <c r="B153" s="124" t="s">
        <v>330</v>
      </c>
      <c r="C153" s="105">
        <v>66</v>
      </c>
      <c r="D153" s="105">
        <v>14</v>
      </c>
      <c r="E153" s="105">
        <v>275</v>
      </c>
      <c r="F153" s="105">
        <v>25</v>
      </c>
      <c r="G153" s="105">
        <v>8</v>
      </c>
      <c r="H153" s="105">
        <v>28</v>
      </c>
      <c r="I153" s="105">
        <v>1000</v>
      </c>
      <c r="J153" s="105">
        <v>100</v>
      </c>
      <c r="K153" s="105">
        <v>0</v>
      </c>
      <c r="L153" s="146">
        <v>5604</v>
      </c>
      <c r="M153" s="105">
        <v>0</v>
      </c>
      <c r="N153" s="106">
        <v>3</v>
      </c>
      <c r="O153" s="106">
        <v>315</v>
      </c>
      <c r="P153" s="106">
        <v>0</v>
      </c>
      <c r="Q153" s="106">
        <v>10</v>
      </c>
      <c r="R153" s="106">
        <v>12</v>
      </c>
      <c r="S153" s="106">
        <v>824</v>
      </c>
      <c r="T153" s="106">
        <v>3</v>
      </c>
      <c r="U153" s="106">
        <v>176</v>
      </c>
      <c r="V153" s="106">
        <v>0</v>
      </c>
      <c r="W153" s="106">
        <v>62</v>
      </c>
      <c r="X153" s="106">
        <v>10</v>
      </c>
      <c r="Y153" s="106">
        <v>720</v>
      </c>
      <c r="Z153" s="106">
        <v>1</v>
      </c>
      <c r="AA153" s="106">
        <v>21</v>
      </c>
      <c r="AB153" s="106">
        <v>0</v>
      </c>
      <c r="AC153" s="106">
        <v>81</v>
      </c>
      <c r="AD153" s="106">
        <v>77</v>
      </c>
      <c r="AE153" s="106">
        <v>300</v>
      </c>
      <c r="AF153" s="106">
        <v>2</v>
      </c>
      <c r="AG153" s="106">
        <v>58</v>
      </c>
      <c r="AH153" s="106">
        <v>50</v>
      </c>
      <c r="AI153" s="106">
        <v>450</v>
      </c>
      <c r="AJ153" s="106">
        <v>54</v>
      </c>
      <c r="AK153" s="106">
        <v>302</v>
      </c>
      <c r="AL153" s="106" t="s">
        <v>399</v>
      </c>
      <c r="AM153" s="106" t="s">
        <v>399</v>
      </c>
    </row>
    <row r="154" spans="1:39" s="94" customFormat="1" ht="86.25" customHeight="1" x14ac:dyDescent="0.5">
      <c r="A154" s="123">
        <v>11</v>
      </c>
      <c r="B154" s="124" t="s">
        <v>331</v>
      </c>
      <c r="C154" s="105">
        <v>30</v>
      </c>
      <c r="D154" s="105">
        <v>16</v>
      </c>
      <c r="E154" s="105">
        <v>120</v>
      </c>
      <c r="F154" s="105">
        <v>27</v>
      </c>
      <c r="G154" s="105">
        <v>30</v>
      </c>
      <c r="H154" s="105">
        <v>20</v>
      </c>
      <c r="I154" s="105">
        <v>2500</v>
      </c>
      <c r="J154" s="105">
        <v>40</v>
      </c>
      <c r="K154" s="105">
        <v>0</v>
      </c>
      <c r="L154" s="146">
        <v>4640</v>
      </c>
      <c r="M154" s="105"/>
      <c r="N154" s="106">
        <v>0</v>
      </c>
      <c r="O154" s="106">
        <v>0</v>
      </c>
      <c r="P154" s="106">
        <v>0</v>
      </c>
      <c r="Q154" s="106">
        <v>13</v>
      </c>
      <c r="R154" s="106">
        <v>74</v>
      </c>
      <c r="S154" s="106">
        <v>1870</v>
      </c>
      <c r="T154" s="106">
        <v>4</v>
      </c>
      <c r="U154" s="106">
        <v>261</v>
      </c>
      <c r="V154" s="106">
        <v>0</v>
      </c>
      <c r="W154" s="106">
        <v>80</v>
      </c>
      <c r="X154" s="106">
        <v>30</v>
      </c>
      <c r="Y154" s="106">
        <v>687</v>
      </c>
      <c r="Z154" s="106">
        <v>0</v>
      </c>
      <c r="AA154" s="106">
        <v>0</v>
      </c>
      <c r="AB154" s="106">
        <v>0</v>
      </c>
      <c r="AC154" s="106">
        <v>7</v>
      </c>
      <c r="AD154" s="106">
        <v>30</v>
      </c>
      <c r="AE154" s="106">
        <v>1050</v>
      </c>
      <c r="AF154" s="106">
        <v>1</v>
      </c>
      <c r="AG154" s="106">
        <v>34</v>
      </c>
      <c r="AH154" s="106"/>
      <c r="AI154" s="106">
        <v>414</v>
      </c>
      <c r="AJ154" s="106">
        <v>42</v>
      </c>
      <c r="AK154" s="106">
        <v>1100</v>
      </c>
      <c r="AL154" s="106">
        <v>0</v>
      </c>
      <c r="AM154" s="106">
        <v>0</v>
      </c>
    </row>
    <row r="155" spans="1:39" s="94" customFormat="1" ht="86.25" customHeight="1" x14ac:dyDescent="0.5">
      <c r="A155" s="123">
        <v>12</v>
      </c>
      <c r="B155" s="124" t="s">
        <v>332</v>
      </c>
      <c r="C155" s="105">
        <v>10</v>
      </c>
      <c r="D155" s="105">
        <v>21</v>
      </c>
      <c r="E155" s="105">
        <v>80</v>
      </c>
      <c r="F155" s="105">
        <v>37</v>
      </c>
      <c r="G155" s="105">
        <v>20</v>
      </c>
      <c r="H155" s="105">
        <v>19</v>
      </c>
      <c r="I155" s="105">
        <v>125</v>
      </c>
      <c r="J155" s="105">
        <v>50</v>
      </c>
      <c r="K155" s="105">
        <v>0</v>
      </c>
      <c r="L155" s="146">
        <v>6347</v>
      </c>
      <c r="M155" s="105"/>
      <c r="N155" s="106">
        <v>3</v>
      </c>
      <c r="O155" s="106">
        <v>739</v>
      </c>
      <c r="P155" s="106">
        <v>0</v>
      </c>
      <c r="Q155" s="106">
        <v>304</v>
      </c>
      <c r="R155" s="106">
        <v>10</v>
      </c>
      <c r="S155" s="106">
        <v>589</v>
      </c>
      <c r="T155" s="106">
        <v>4</v>
      </c>
      <c r="U155" s="106">
        <v>250</v>
      </c>
      <c r="V155" s="106">
        <v>0</v>
      </c>
      <c r="W155" s="106">
        <v>267</v>
      </c>
      <c r="X155" s="106">
        <v>10</v>
      </c>
      <c r="Y155" s="106">
        <v>349</v>
      </c>
      <c r="Z155" s="106">
        <v>1</v>
      </c>
      <c r="AA155" s="106">
        <v>23</v>
      </c>
      <c r="AB155" s="106">
        <v>0</v>
      </c>
      <c r="AC155" s="106">
        <v>30</v>
      </c>
      <c r="AD155" s="106">
        <v>20</v>
      </c>
      <c r="AE155" s="106">
        <v>205</v>
      </c>
      <c r="AF155" s="106">
        <v>1</v>
      </c>
      <c r="AG155" s="106">
        <v>23</v>
      </c>
      <c r="AH155" s="106">
        <v>0</v>
      </c>
      <c r="AI155" s="106">
        <v>1200</v>
      </c>
      <c r="AJ155" s="106">
        <v>65</v>
      </c>
      <c r="AK155" s="106">
        <v>1250</v>
      </c>
      <c r="AL155" s="106">
        <v>1</v>
      </c>
      <c r="AM155" s="106">
        <v>1</v>
      </c>
    </row>
    <row r="156" spans="1:39" s="94" customFormat="1" ht="86.25" customHeight="1" x14ac:dyDescent="0.5">
      <c r="A156" s="123">
        <v>13</v>
      </c>
      <c r="B156" s="124" t="s">
        <v>333</v>
      </c>
      <c r="C156" s="105">
        <v>55</v>
      </c>
      <c r="D156" s="105">
        <v>19</v>
      </c>
      <c r="E156" s="105">
        <v>53</v>
      </c>
      <c r="F156" s="105">
        <v>21</v>
      </c>
      <c r="G156" s="105">
        <v>10</v>
      </c>
      <c r="H156" s="105">
        <v>23</v>
      </c>
      <c r="I156" s="105">
        <v>3500</v>
      </c>
      <c r="J156" s="105">
        <v>40</v>
      </c>
      <c r="K156" s="105">
        <v>0</v>
      </c>
      <c r="L156" s="146">
        <v>4339</v>
      </c>
      <c r="M156" s="105" t="s">
        <v>403</v>
      </c>
      <c r="N156" s="106">
        <v>3</v>
      </c>
      <c r="O156" s="106">
        <v>320</v>
      </c>
      <c r="P156" s="106" t="s">
        <v>404</v>
      </c>
      <c r="Q156" s="106">
        <v>1</v>
      </c>
      <c r="R156" s="106">
        <v>10</v>
      </c>
      <c r="S156" s="106">
        <v>588</v>
      </c>
      <c r="T156" s="106">
        <v>2</v>
      </c>
      <c r="U156" s="106">
        <v>125</v>
      </c>
      <c r="V156" s="106">
        <v>0</v>
      </c>
      <c r="W156" s="106">
        <v>40</v>
      </c>
      <c r="X156" s="106">
        <v>19</v>
      </c>
      <c r="Y156" s="106">
        <v>678</v>
      </c>
      <c r="Z156" s="106">
        <v>1</v>
      </c>
      <c r="AA156" s="106">
        <v>42</v>
      </c>
      <c r="AB156" s="106">
        <v>0</v>
      </c>
      <c r="AC156" s="106">
        <v>28</v>
      </c>
      <c r="AD156" s="106">
        <v>75</v>
      </c>
      <c r="AE156" s="106">
        <v>812</v>
      </c>
      <c r="AF156" s="106">
        <v>1</v>
      </c>
      <c r="AG156" s="106">
        <v>42</v>
      </c>
      <c r="AH156" s="106" t="s">
        <v>404</v>
      </c>
      <c r="AI156" s="106">
        <v>1944</v>
      </c>
      <c r="AJ156" s="106">
        <v>75</v>
      </c>
      <c r="AK156" s="106">
        <v>1524</v>
      </c>
      <c r="AL156" s="106" t="s">
        <v>403</v>
      </c>
      <c r="AM156" s="106" t="s">
        <v>403</v>
      </c>
    </row>
    <row r="157" spans="1:39" s="94" customFormat="1" ht="86.25" customHeight="1" x14ac:dyDescent="0.5">
      <c r="A157" s="123">
        <v>14</v>
      </c>
      <c r="B157" s="124" t="s">
        <v>334</v>
      </c>
      <c r="C157" s="105">
        <v>45</v>
      </c>
      <c r="D157" s="105">
        <v>23</v>
      </c>
      <c r="E157" s="105">
        <v>0</v>
      </c>
      <c r="F157" s="105">
        <v>25</v>
      </c>
      <c r="G157" s="105">
        <v>5</v>
      </c>
      <c r="H157" s="105">
        <v>31</v>
      </c>
      <c r="I157" s="105">
        <v>5000</v>
      </c>
      <c r="J157" s="105">
        <v>35</v>
      </c>
      <c r="K157" s="105">
        <v>0</v>
      </c>
      <c r="L157" s="146">
        <v>4993</v>
      </c>
      <c r="M157" s="105"/>
      <c r="N157" s="106">
        <v>0</v>
      </c>
      <c r="O157" s="106">
        <v>0</v>
      </c>
      <c r="P157" s="106"/>
      <c r="Q157" s="106">
        <v>10</v>
      </c>
      <c r="R157" s="106">
        <v>12</v>
      </c>
      <c r="S157" s="106">
        <v>627</v>
      </c>
      <c r="T157" s="106">
        <v>1</v>
      </c>
      <c r="U157" s="106">
        <v>345</v>
      </c>
      <c r="V157" s="106">
        <v>0</v>
      </c>
      <c r="W157" s="106">
        <v>18</v>
      </c>
      <c r="X157" s="106">
        <v>21</v>
      </c>
      <c r="Y157" s="106">
        <v>678</v>
      </c>
      <c r="Z157" s="106">
        <v>1</v>
      </c>
      <c r="AA157" s="106">
        <v>24</v>
      </c>
      <c r="AB157" s="106">
        <v>0</v>
      </c>
      <c r="AC157" s="106">
        <v>5</v>
      </c>
      <c r="AD157" s="106">
        <v>13</v>
      </c>
      <c r="AE157" s="106">
        <v>171</v>
      </c>
      <c r="AF157" s="106">
        <v>2</v>
      </c>
      <c r="AG157" s="106">
        <v>56</v>
      </c>
      <c r="AH157" s="106"/>
      <c r="AI157" s="106">
        <v>1350</v>
      </c>
      <c r="AJ157" s="106">
        <v>38</v>
      </c>
      <c r="AK157" s="106">
        <v>564</v>
      </c>
      <c r="AL157" s="106">
        <v>0</v>
      </c>
      <c r="AM157" s="106">
        <v>0</v>
      </c>
    </row>
    <row r="158" spans="1:39" s="94" customFormat="1" ht="86.25" customHeight="1" x14ac:dyDescent="0.5">
      <c r="A158" s="123">
        <v>15</v>
      </c>
      <c r="B158" s="124" t="s">
        <v>335</v>
      </c>
      <c r="C158" s="105">
        <v>10</v>
      </c>
      <c r="D158" s="105">
        <v>24</v>
      </c>
      <c r="E158" s="105">
        <v>50</v>
      </c>
      <c r="F158" s="105">
        <v>26</v>
      </c>
      <c r="G158" s="105">
        <v>30</v>
      </c>
      <c r="H158" s="105">
        <v>28</v>
      </c>
      <c r="I158" s="105">
        <v>5000</v>
      </c>
      <c r="J158" s="105">
        <v>38</v>
      </c>
      <c r="K158" s="105">
        <v>0</v>
      </c>
      <c r="L158" s="146">
        <v>4974</v>
      </c>
      <c r="M158" s="105">
        <v>0</v>
      </c>
      <c r="N158" s="106">
        <v>0</v>
      </c>
      <c r="O158" s="106">
        <v>0</v>
      </c>
      <c r="P158" s="106">
        <v>0</v>
      </c>
      <c r="Q158" s="106">
        <v>1</v>
      </c>
      <c r="R158" s="106">
        <v>11</v>
      </c>
      <c r="S158" s="106">
        <v>534</v>
      </c>
      <c r="T158" s="106">
        <v>3</v>
      </c>
      <c r="U158" s="106">
        <v>438</v>
      </c>
      <c r="V158" s="106">
        <v>0</v>
      </c>
      <c r="W158" s="106">
        <v>995</v>
      </c>
      <c r="X158" s="106">
        <v>29</v>
      </c>
      <c r="Y158" s="106">
        <v>2542</v>
      </c>
      <c r="Z158" s="106">
        <v>1</v>
      </c>
      <c r="AA158" s="106">
        <v>36</v>
      </c>
      <c r="AB158" s="106">
        <v>0</v>
      </c>
      <c r="AC158" s="106">
        <v>2</v>
      </c>
      <c r="AD158" s="106">
        <v>118</v>
      </c>
      <c r="AE158" s="106">
        <v>7835</v>
      </c>
      <c r="AF158" s="106">
        <v>1</v>
      </c>
      <c r="AG158" s="106">
        <v>21</v>
      </c>
      <c r="AH158" s="106">
        <v>0</v>
      </c>
      <c r="AI158" s="106">
        <v>4000</v>
      </c>
      <c r="AJ158" s="106">
        <v>105</v>
      </c>
      <c r="AK158" s="106">
        <v>8325</v>
      </c>
      <c r="AL158" s="106">
        <v>0</v>
      </c>
      <c r="AM158" s="106">
        <v>0</v>
      </c>
    </row>
    <row r="159" spans="1:39" s="94" customFormat="1" ht="86.25" customHeight="1" x14ac:dyDescent="0.5">
      <c r="A159" s="338" t="s">
        <v>122</v>
      </c>
      <c r="B159" s="339"/>
      <c r="C159" s="134">
        <f t="shared" ref="C159:M159" si="23">SUM(C160:C181)</f>
        <v>5252</v>
      </c>
      <c r="D159" s="134">
        <f t="shared" si="23"/>
        <v>20</v>
      </c>
      <c r="E159" s="134">
        <f t="shared" si="23"/>
        <v>10628</v>
      </c>
      <c r="F159" s="134">
        <f t="shared" si="23"/>
        <v>136</v>
      </c>
      <c r="G159" s="134">
        <f t="shared" si="23"/>
        <v>493</v>
      </c>
      <c r="H159" s="134">
        <f t="shared" si="23"/>
        <v>0</v>
      </c>
      <c r="I159" s="134">
        <f t="shared" si="23"/>
        <v>135215</v>
      </c>
      <c r="J159" s="134">
        <f t="shared" si="23"/>
        <v>0</v>
      </c>
      <c r="K159" s="134">
        <f t="shared" si="23"/>
        <v>0</v>
      </c>
      <c r="L159" s="134">
        <f t="shared" si="23"/>
        <v>0</v>
      </c>
      <c r="M159" s="134">
        <f t="shared" si="23"/>
        <v>9</v>
      </c>
      <c r="N159" s="134">
        <f t="shared" ref="N159:AM159" si="24">SUM(N160:N181)</f>
        <v>16</v>
      </c>
      <c r="O159" s="134">
        <f t="shared" si="24"/>
        <v>2027</v>
      </c>
      <c r="P159" s="134">
        <f t="shared" si="24"/>
        <v>0</v>
      </c>
      <c r="Q159" s="134">
        <f t="shared" si="24"/>
        <v>456</v>
      </c>
      <c r="R159" s="134">
        <f t="shared" si="24"/>
        <v>20</v>
      </c>
      <c r="S159" s="134">
        <f t="shared" si="24"/>
        <v>184</v>
      </c>
      <c r="T159" s="134">
        <f t="shared" si="24"/>
        <v>125</v>
      </c>
      <c r="U159" s="134">
        <f t="shared" si="24"/>
        <v>3872</v>
      </c>
      <c r="V159" s="134">
        <f t="shared" si="24"/>
        <v>0</v>
      </c>
      <c r="W159" s="134">
        <f t="shared" si="24"/>
        <v>10943</v>
      </c>
      <c r="X159" s="134">
        <f t="shared" si="24"/>
        <v>128</v>
      </c>
      <c r="Y159" s="134">
        <f t="shared" si="24"/>
        <v>3097</v>
      </c>
      <c r="Z159" s="134">
        <f t="shared" si="24"/>
        <v>9</v>
      </c>
      <c r="AA159" s="134">
        <f t="shared" si="24"/>
        <v>356</v>
      </c>
      <c r="AB159" s="134">
        <f t="shared" si="24"/>
        <v>88</v>
      </c>
      <c r="AC159" s="134">
        <f t="shared" si="24"/>
        <v>579</v>
      </c>
      <c r="AD159" s="134">
        <f t="shared" si="24"/>
        <v>0</v>
      </c>
      <c r="AE159" s="134">
        <f t="shared" si="24"/>
        <v>0</v>
      </c>
      <c r="AF159" s="134">
        <f t="shared" si="24"/>
        <v>37</v>
      </c>
      <c r="AG159" s="134">
        <f t="shared" si="24"/>
        <v>949</v>
      </c>
      <c r="AH159" s="134">
        <f t="shared" si="24"/>
        <v>0</v>
      </c>
      <c r="AI159" s="134">
        <f t="shared" si="24"/>
        <v>85074</v>
      </c>
      <c r="AJ159" s="134">
        <f t="shared" si="24"/>
        <v>0</v>
      </c>
      <c r="AK159" s="134">
        <f t="shared" si="24"/>
        <v>0</v>
      </c>
      <c r="AL159" s="134">
        <f t="shared" si="24"/>
        <v>0</v>
      </c>
      <c r="AM159" s="134">
        <f t="shared" si="24"/>
        <v>9</v>
      </c>
    </row>
    <row r="160" spans="1:39" s="94" customFormat="1" ht="86.25" customHeight="1" x14ac:dyDescent="0.5">
      <c r="A160" s="123">
        <v>1</v>
      </c>
      <c r="B160" s="124" t="s">
        <v>265</v>
      </c>
      <c r="C160" s="105">
        <v>470</v>
      </c>
      <c r="D160" s="105">
        <v>6</v>
      </c>
      <c r="E160" s="105">
        <v>856</v>
      </c>
      <c r="F160" s="105">
        <v>32</v>
      </c>
      <c r="G160" s="105">
        <v>80</v>
      </c>
      <c r="H160" s="105">
        <v>0</v>
      </c>
      <c r="I160" s="105">
        <v>5400</v>
      </c>
      <c r="J160" s="105">
        <v>0</v>
      </c>
      <c r="K160" s="105">
        <v>0</v>
      </c>
      <c r="L160" s="105">
        <v>0</v>
      </c>
      <c r="M160" s="105">
        <v>2</v>
      </c>
      <c r="N160" s="106"/>
      <c r="O160" s="106"/>
      <c r="P160" s="106">
        <v>0</v>
      </c>
      <c r="Q160" s="106">
        <v>0</v>
      </c>
      <c r="R160" s="106">
        <v>6</v>
      </c>
      <c r="S160" s="106">
        <v>29</v>
      </c>
      <c r="T160" s="106">
        <v>14</v>
      </c>
      <c r="U160" s="106">
        <v>572</v>
      </c>
      <c r="V160" s="106">
        <v>0</v>
      </c>
      <c r="W160" s="106">
        <v>492</v>
      </c>
      <c r="X160" s="106">
        <v>32</v>
      </c>
      <c r="Y160" s="106">
        <v>512</v>
      </c>
      <c r="Z160" s="106">
        <v>0</v>
      </c>
      <c r="AA160" s="106">
        <v>0</v>
      </c>
      <c r="AB160" s="106">
        <v>0</v>
      </c>
      <c r="AC160" s="106">
        <v>37</v>
      </c>
      <c r="AD160" s="106">
        <v>0</v>
      </c>
      <c r="AE160" s="106">
        <v>0</v>
      </c>
      <c r="AF160" s="106">
        <v>1</v>
      </c>
      <c r="AG160" s="106">
        <v>25</v>
      </c>
      <c r="AH160" s="106">
        <v>0</v>
      </c>
      <c r="AI160" s="106">
        <v>5400</v>
      </c>
      <c r="AJ160" s="106">
        <v>0</v>
      </c>
      <c r="AK160" s="106">
        <v>0</v>
      </c>
      <c r="AL160" s="106">
        <v>0</v>
      </c>
      <c r="AM160" s="106">
        <v>2</v>
      </c>
    </row>
    <row r="161" spans="1:39" s="94" customFormat="1" ht="86.25" customHeight="1" x14ac:dyDescent="0.5">
      <c r="A161" s="123">
        <v>2</v>
      </c>
      <c r="B161" s="125" t="s">
        <v>266</v>
      </c>
      <c r="C161" s="105">
        <v>61</v>
      </c>
      <c r="D161" s="105">
        <v>2</v>
      </c>
      <c r="E161" s="105">
        <v>238</v>
      </c>
      <c r="F161" s="105">
        <v>5</v>
      </c>
      <c r="G161" s="105">
        <v>50</v>
      </c>
      <c r="H161" s="105">
        <v>0</v>
      </c>
      <c r="I161" s="105">
        <v>2500</v>
      </c>
      <c r="J161" s="105">
        <v>0</v>
      </c>
      <c r="K161" s="105">
        <v>0</v>
      </c>
      <c r="L161" s="105">
        <v>0</v>
      </c>
      <c r="M161" s="105">
        <v>0</v>
      </c>
      <c r="N161" s="106">
        <v>1</v>
      </c>
      <c r="O161" s="106">
        <v>110</v>
      </c>
      <c r="P161" s="106">
        <v>0</v>
      </c>
      <c r="Q161" s="106">
        <v>0</v>
      </c>
      <c r="R161" s="106">
        <v>2</v>
      </c>
      <c r="S161" s="106">
        <v>11</v>
      </c>
      <c r="T161" s="106">
        <v>3</v>
      </c>
      <c r="U161" s="106">
        <v>74</v>
      </c>
      <c r="V161" s="106">
        <v>0</v>
      </c>
      <c r="W161" s="106">
        <v>294</v>
      </c>
      <c r="X161" s="106">
        <v>5</v>
      </c>
      <c r="Y161" s="106">
        <v>87</v>
      </c>
      <c r="Z161" s="106">
        <v>0</v>
      </c>
      <c r="AA161" s="106">
        <v>0</v>
      </c>
      <c r="AB161" s="106">
        <v>0</v>
      </c>
      <c r="AC161" s="106">
        <v>173</v>
      </c>
      <c r="AD161" s="106">
        <v>0</v>
      </c>
      <c r="AE161" s="106">
        <v>0</v>
      </c>
      <c r="AF161" s="106">
        <v>1</v>
      </c>
      <c r="AG161" s="106">
        <v>33</v>
      </c>
      <c r="AH161" s="106">
        <v>0</v>
      </c>
      <c r="AI161" s="106">
        <v>3510</v>
      </c>
      <c r="AJ161" s="106">
        <v>0</v>
      </c>
      <c r="AK161" s="106">
        <v>0</v>
      </c>
      <c r="AL161" s="106">
        <v>0</v>
      </c>
      <c r="AM161" s="106">
        <v>0</v>
      </c>
    </row>
    <row r="162" spans="1:39" s="94" customFormat="1" ht="86.25" customHeight="1" x14ac:dyDescent="0.5">
      <c r="A162" s="123">
        <v>3</v>
      </c>
      <c r="B162" s="126" t="s">
        <v>267</v>
      </c>
      <c r="C162" s="105">
        <v>1063</v>
      </c>
      <c r="D162" s="105">
        <v>0</v>
      </c>
      <c r="E162" s="105">
        <v>146</v>
      </c>
      <c r="F162" s="105">
        <v>4</v>
      </c>
      <c r="G162" s="105">
        <v>4</v>
      </c>
      <c r="H162" s="105">
        <v>0</v>
      </c>
      <c r="I162" s="105">
        <v>6480</v>
      </c>
      <c r="J162" s="105">
        <v>0</v>
      </c>
      <c r="K162" s="105">
        <v>0</v>
      </c>
      <c r="L162" s="105">
        <v>0</v>
      </c>
      <c r="M162" s="105">
        <v>0</v>
      </c>
      <c r="N162" s="106">
        <v>1</v>
      </c>
      <c r="O162" s="106">
        <v>105</v>
      </c>
      <c r="P162" s="106">
        <v>0</v>
      </c>
      <c r="Q162" s="106">
        <v>0</v>
      </c>
      <c r="R162" s="106">
        <v>0</v>
      </c>
      <c r="S162" s="106">
        <v>0</v>
      </c>
      <c r="T162" s="106">
        <v>8</v>
      </c>
      <c r="U162" s="106">
        <v>101</v>
      </c>
      <c r="V162" s="106">
        <v>0</v>
      </c>
      <c r="W162" s="106">
        <v>105</v>
      </c>
      <c r="X162" s="106">
        <v>4</v>
      </c>
      <c r="Y162" s="106">
        <v>43</v>
      </c>
      <c r="Z162" s="106">
        <v>2</v>
      </c>
      <c r="AA162" s="106">
        <v>71</v>
      </c>
      <c r="AB162" s="106">
        <v>0</v>
      </c>
      <c r="AC162" s="106">
        <v>0</v>
      </c>
      <c r="AD162" s="106">
        <v>0</v>
      </c>
      <c r="AE162" s="106">
        <v>0</v>
      </c>
      <c r="AF162" s="106">
        <v>2</v>
      </c>
      <c r="AG162" s="106">
        <v>60</v>
      </c>
      <c r="AH162" s="106">
        <v>0</v>
      </c>
      <c r="AI162" s="106">
        <v>6480</v>
      </c>
      <c r="AJ162" s="106">
        <v>0</v>
      </c>
      <c r="AK162" s="106">
        <v>0</v>
      </c>
      <c r="AL162" s="106">
        <v>0</v>
      </c>
      <c r="AM162" s="106">
        <v>0</v>
      </c>
    </row>
    <row r="163" spans="1:39" s="94" customFormat="1" ht="86.25" customHeight="1" x14ac:dyDescent="0.5">
      <c r="A163" s="123">
        <v>4</v>
      </c>
      <c r="B163" s="126" t="s">
        <v>268</v>
      </c>
      <c r="C163" s="105">
        <v>39</v>
      </c>
      <c r="D163" s="105">
        <v>2</v>
      </c>
      <c r="E163" s="105">
        <v>111</v>
      </c>
      <c r="F163" s="105">
        <v>5</v>
      </c>
      <c r="G163" s="105">
        <v>3</v>
      </c>
      <c r="H163" s="105">
        <v>0</v>
      </c>
      <c r="I163" s="105">
        <v>4873</v>
      </c>
      <c r="J163" s="105">
        <v>0</v>
      </c>
      <c r="K163" s="105">
        <v>0</v>
      </c>
      <c r="L163" s="105">
        <v>0</v>
      </c>
      <c r="M163" s="105">
        <v>7</v>
      </c>
      <c r="N163" s="106">
        <v>0</v>
      </c>
      <c r="O163" s="106">
        <v>0</v>
      </c>
      <c r="P163" s="106">
        <v>0</v>
      </c>
      <c r="Q163" s="106">
        <v>6</v>
      </c>
      <c r="R163" s="106">
        <v>2</v>
      </c>
      <c r="S163" s="106">
        <v>3</v>
      </c>
      <c r="T163" s="106">
        <v>6</v>
      </c>
      <c r="U163" s="106">
        <v>118</v>
      </c>
      <c r="V163" s="106">
        <v>0</v>
      </c>
      <c r="W163" s="106">
        <v>11</v>
      </c>
      <c r="X163" s="106">
        <v>5</v>
      </c>
      <c r="Y163" s="106">
        <v>80</v>
      </c>
      <c r="Z163" s="106">
        <v>0</v>
      </c>
      <c r="AA163" s="106">
        <v>0</v>
      </c>
      <c r="AB163" s="106">
        <v>0</v>
      </c>
      <c r="AC163" s="106">
        <v>63</v>
      </c>
      <c r="AD163" s="106">
        <v>0</v>
      </c>
      <c r="AE163" s="106">
        <v>0</v>
      </c>
      <c r="AF163" s="106">
        <v>2</v>
      </c>
      <c r="AG163" s="106">
        <v>42</v>
      </c>
      <c r="AH163" s="106">
        <v>0</v>
      </c>
      <c r="AI163" s="106">
        <v>4873</v>
      </c>
      <c r="AJ163" s="106">
        <v>0</v>
      </c>
      <c r="AK163" s="106">
        <v>0</v>
      </c>
      <c r="AL163" s="106">
        <v>0</v>
      </c>
      <c r="AM163" s="106">
        <v>7</v>
      </c>
    </row>
    <row r="164" spans="1:39" s="94" customFormat="1" ht="86.25" customHeight="1" x14ac:dyDescent="0.5">
      <c r="A164" s="123">
        <v>5</v>
      </c>
      <c r="B164" s="126" t="s">
        <v>269</v>
      </c>
      <c r="C164" s="105">
        <v>128</v>
      </c>
      <c r="D164" s="105">
        <v>0</v>
      </c>
      <c r="E164" s="105">
        <v>484</v>
      </c>
      <c r="F164" s="105">
        <v>4</v>
      </c>
      <c r="G164" s="105">
        <v>100</v>
      </c>
      <c r="H164" s="105">
        <v>0</v>
      </c>
      <c r="I164" s="105">
        <v>2880</v>
      </c>
      <c r="J164" s="105">
        <v>0</v>
      </c>
      <c r="K164" s="105">
        <v>0</v>
      </c>
      <c r="L164" s="105">
        <v>0</v>
      </c>
      <c r="M164" s="105">
        <v>0</v>
      </c>
      <c r="N164" s="106">
        <v>0</v>
      </c>
      <c r="O164" s="106">
        <v>0</v>
      </c>
      <c r="P164" s="106">
        <v>0</v>
      </c>
      <c r="Q164" s="106">
        <v>181</v>
      </c>
      <c r="R164" s="106">
        <v>0</v>
      </c>
      <c r="S164" s="106">
        <v>0</v>
      </c>
      <c r="T164" s="106">
        <v>3</v>
      </c>
      <c r="U164" s="106">
        <v>105</v>
      </c>
      <c r="V164" s="106">
        <v>0</v>
      </c>
      <c r="W164" s="106">
        <v>287</v>
      </c>
      <c r="X164" s="106">
        <v>1</v>
      </c>
      <c r="Y164" s="106">
        <v>56</v>
      </c>
      <c r="Z164" s="106">
        <v>0</v>
      </c>
      <c r="AA164" s="106">
        <v>0</v>
      </c>
      <c r="AB164" s="106">
        <v>0</v>
      </c>
      <c r="AC164" s="106">
        <v>0</v>
      </c>
      <c r="AD164" s="106">
        <v>0</v>
      </c>
      <c r="AE164" s="106">
        <v>0</v>
      </c>
      <c r="AF164" s="106">
        <v>1</v>
      </c>
      <c r="AG164" s="106">
        <v>36</v>
      </c>
      <c r="AH164" s="106">
        <v>0</v>
      </c>
      <c r="AI164" s="106">
        <v>5400</v>
      </c>
      <c r="AJ164" s="106">
        <v>0</v>
      </c>
      <c r="AK164" s="106">
        <v>0</v>
      </c>
      <c r="AL164" s="106">
        <v>0</v>
      </c>
      <c r="AM164" s="106">
        <v>0</v>
      </c>
    </row>
    <row r="165" spans="1:39" s="94" customFormat="1" ht="86.25" customHeight="1" x14ac:dyDescent="0.5">
      <c r="A165" s="123">
        <v>6</v>
      </c>
      <c r="B165" s="125" t="s">
        <v>270</v>
      </c>
      <c r="C165" s="105">
        <v>100</v>
      </c>
      <c r="D165" s="105">
        <v>0</v>
      </c>
      <c r="E165" s="105">
        <v>278</v>
      </c>
      <c r="F165" s="105">
        <v>2</v>
      </c>
      <c r="G165" s="105">
        <v>11</v>
      </c>
      <c r="H165" s="105">
        <v>0</v>
      </c>
      <c r="I165" s="105">
        <v>3912</v>
      </c>
      <c r="J165" s="105">
        <v>0</v>
      </c>
      <c r="K165" s="105">
        <v>0</v>
      </c>
      <c r="L165" s="105">
        <v>0</v>
      </c>
      <c r="M165" s="105">
        <v>0</v>
      </c>
      <c r="N165" s="106">
        <v>1</v>
      </c>
      <c r="O165" s="106">
        <v>500</v>
      </c>
      <c r="P165" s="106">
        <v>0</v>
      </c>
      <c r="Q165" s="106">
        <v>0</v>
      </c>
      <c r="R165" s="106">
        <v>0</v>
      </c>
      <c r="S165" s="106">
        <v>0</v>
      </c>
      <c r="T165" s="106">
        <v>3</v>
      </c>
      <c r="U165" s="106">
        <v>78</v>
      </c>
      <c r="V165" s="106">
        <v>0</v>
      </c>
      <c r="W165" s="106">
        <v>145</v>
      </c>
      <c r="X165" s="106">
        <v>2</v>
      </c>
      <c r="Y165" s="106">
        <v>148</v>
      </c>
      <c r="Z165" s="106">
        <v>0</v>
      </c>
      <c r="AA165" s="106">
        <v>0</v>
      </c>
      <c r="AB165" s="106">
        <v>11</v>
      </c>
      <c r="AC165" s="106">
        <v>131</v>
      </c>
      <c r="AD165" s="106">
        <v>0</v>
      </c>
      <c r="AE165" s="106">
        <v>0</v>
      </c>
      <c r="AF165" s="106">
        <v>1</v>
      </c>
      <c r="AG165" s="106">
        <v>22</v>
      </c>
      <c r="AH165" s="106">
        <v>0</v>
      </c>
      <c r="AI165" s="106">
        <v>2500</v>
      </c>
      <c r="AJ165" s="106">
        <v>0</v>
      </c>
      <c r="AK165" s="106">
        <v>0</v>
      </c>
      <c r="AL165" s="106">
        <v>0</v>
      </c>
      <c r="AM165" s="106">
        <v>0</v>
      </c>
    </row>
    <row r="166" spans="1:39" s="94" customFormat="1" ht="86.25" customHeight="1" x14ac:dyDescent="0.5">
      <c r="A166" s="123">
        <v>7</v>
      </c>
      <c r="B166" s="126" t="s">
        <v>271</v>
      </c>
      <c r="C166" s="105">
        <v>150</v>
      </c>
      <c r="D166" s="105">
        <v>0</v>
      </c>
      <c r="E166" s="105">
        <v>134</v>
      </c>
      <c r="F166" s="105">
        <v>2</v>
      </c>
      <c r="G166" s="105">
        <v>4</v>
      </c>
      <c r="H166" s="105">
        <v>0</v>
      </c>
      <c r="I166" s="105">
        <v>1440</v>
      </c>
      <c r="J166" s="105">
        <v>0</v>
      </c>
      <c r="K166" s="105">
        <v>0</v>
      </c>
      <c r="L166" s="105">
        <v>0</v>
      </c>
      <c r="M166" s="105">
        <v>0</v>
      </c>
      <c r="N166" s="106">
        <v>1</v>
      </c>
      <c r="O166" s="106">
        <v>100</v>
      </c>
      <c r="P166" s="106">
        <v>0</v>
      </c>
      <c r="Q166" s="106">
        <v>0</v>
      </c>
      <c r="R166" s="106">
        <v>0</v>
      </c>
      <c r="S166" s="106">
        <v>0</v>
      </c>
      <c r="T166" s="106">
        <v>3</v>
      </c>
      <c r="U166" s="106">
        <v>56</v>
      </c>
      <c r="V166" s="106">
        <v>0</v>
      </c>
      <c r="W166" s="106">
        <v>168</v>
      </c>
      <c r="X166" s="106">
        <v>1</v>
      </c>
      <c r="Y166" s="106">
        <v>16</v>
      </c>
      <c r="Z166" s="106">
        <v>1</v>
      </c>
      <c r="AA166" s="106">
        <v>20</v>
      </c>
      <c r="AB166" s="106">
        <v>0</v>
      </c>
      <c r="AC166" s="106">
        <v>0</v>
      </c>
      <c r="AD166" s="106">
        <v>0</v>
      </c>
      <c r="AE166" s="106">
        <v>0</v>
      </c>
      <c r="AF166" s="106">
        <v>2</v>
      </c>
      <c r="AG166" s="106">
        <v>30</v>
      </c>
      <c r="AH166" s="106">
        <v>0</v>
      </c>
      <c r="AI166" s="106">
        <v>0</v>
      </c>
      <c r="AJ166" s="106">
        <v>0</v>
      </c>
      <c r="AK166" s="106">
        <v>0</v>
      </c>
      <c r="AL166" s="106">
        <v>0</v>
      </c>
      <c r="AM166" s="106">
        <v>0</v>
      </c>
    </row>
    <row r="167" spans="1:39" s="94" customFormat="1" ht="86.25" customHeight="1" x14ac:dyDescent="0.5">
      <c r="A167" s="123">
        <v>8</v>
      </c>
      <c r="B167" s="127" t="s">
        <v>272</v>
      </c>
      <c r="C167" s="105">
        <v>75</v>
      </c>
      <c r="D167" s="105"/>
      <c r="E167" s="105">
        <v>1175</v>
      </c>
      <c r="F167" s="105">
        <v>17</v>
      </c>
      <c r="G167" s="105">
        <v>18</v>
      </c>
      <c r="H167" s="105">
        <v>0</v>
      </c>
      <c r="I167" s="105">
        <v>6480</v>
      </c>
      <c r="J167" s="105">
        <v>0</v>
      </c>
      <c r="K167" s="105">
        <v>0</v>
      </c>
      <c r="L167" s="105">
        <v>0</v>
      </c>
      <c r="M167" s="105">
        <v>0</v>
      </c>
      <c r="N167" s="106">
        <v>0</v>
      </c>
      <c r="O167" s="106">
        <v>0</v>
      </c>
      <c r="P167" s="106">
        <v>0</v>
      </c>
      <c r="Q167" s="106">
        <v>0</v>
      </c>
      <c r="R167" s="106">
        <v>0</v>
      </c>
      <c r="S167" s="106">
        <v>0</v>
      </c>
      <c r="T167" s="106">
        <v>8</v>
      </c>
      <c r="U167" s="106">
        <v>171</v>
      </c>
      <c r="V167" s="106">
        <v>0</v>
      </c>
      <c r="W167" s="106">
        <v>540</v>
      </c>
      <c r="X167" s="106">
        <v>17</v>
      </c>
      <c r="Y167" s="106">
        <v>680</v>
      </c>
      <c r="Z167" s="106">
        <v>0</v>
      </c>
      <c r="AA167" s="106">
        <v>0</v>
      </c>
      <c r="AB167" s="106">
        <v>0</v>
      </c>
      <c r="AC167" s="106">
        <v>0</v>
      </c>
      <c r="AD167" s="106">
        <v>0</v>
      </c>
      <c r="AE167" s="106">
        <v>0</v>
      </c>
      <c r="AF167" s="106">
        <v>4</v>
      </c>
      <c r="AG167" s="106">
        <v>110</v>
      </c>
      <c r="AH167" s="106">
        <v>0</v>
      </c>
      <c r="AI167" s="106">
        <v>6480</v>
      </c>
      <c r="AJ167" s="106">
        <v>0</v>
      </c>
      <c r="AK167" s="106">
        <v>0</v>
      </c>
      <c r="AL167" s="106">
        <v>0</v>
      </c>
      <c r="AM167" s="106">
        <v>0</v>
      </c>
    </row>
    <row r="168" spans="1:39" s="94" customFormat="1" ht="86.25" customHeight="1" x14ac:dyDescent="0.5">
      <c r="A168" s="123">
        <v>9</v>
      </c>
      <c r="B168" s="125" t="s">
        <v>273</v>
      </c>
      <c r="C168" s="105">
        <f>29*5</f>
        <v>145</v>
      </c>
      <c r="D168" s="105"/>
      <c r="E168" s="105">
        <v>650</v>
      </c>
      <c r="F168" s="105">
        <v>9</v>
      </c>
      <c r="G168" s="105">
        <v>15</v>
      </c>
      <c r="H168" s="105">
        <v>0</v>
      </c>
      <c r="I168" s="105">
        <v>780</v>
      </c>
      <c r="J168" s="105">
        <v>0</v>
      </c>
      <c r="K168" s="105">
        <v>0</v>
      </c>
      <c r="L168" s="105">
        <v>0</v>
      </c>
      <c r="M168" s="105">
        <v>0</v>
      </c>
      <c r="N168" s="106">
        <v>2</v>
      </c>
      <c r="O168" s="106">
        <v>290</v>
      </c>
      <c r="P168" s="106">
        <v>0</v>
      </c>
      <c r="Q168" s="106">
        <v>145</v>
      </c>
      <c r="R168" s="106">
        <v>0</v>
      </c>
      <c r="S168" s="106">
        <v>0</v>
      </c>
      <c r="T168" s="106">
        <v>8</v>
      </c>
      <c r="U168" s="106">
        <v>244</v>
      </c>
      <c r="V168" s="106">
        <v>0</v>
      </c>
      <c r="W168" s="106">
        <v>1188</v>
      </c>
      <c r="X168" s="106">
        <v>9</v>
      </c>
      <c r="Y168" s="106">
        <v>120</v>
      </c>
      <c r="Z168" s="106">
        <v>0</v>
      </c>
      <c r="AA168" s="106">
        <v>0</v>
      </c>
      <c r="AB168" s="106">
        <v>16</v>
      </c>
      <c r="AC168" s="106">
        <v>16</v>
      </c>
      <c r="AD168" s="106">
        <v>0</v>
      </c>
      <c r="AE168" s="106">
        <v>0</v>
      </c>
      <c r="AF168" s="106">
        <v>2</v>
      </c>
      <c r="AG168" s="106">
        <v>60</v>
      </c>
      <c r="AH168" s="106">
        <v>0</v>
      </c>
      <c r="AI168" s="106">
        <v>1570</v>
      </c>
      <c r="AJ168" s="106">
        <v>0</v>
      </c>
      <c r="AK168" s="106">
        <v>0</v>
      </c>
      <c r="AL168" s="106">
        <v>0</v>
      </c>
      <c r="AM168" s="106">
        <v>0</v>
      </c>
    </row>
    <row r="169" spans="1:39" s="94" customFormat="1" ht="86.25" customHeight="1" x14ac:dyDescent="0.5">
      <c r="A169" s="123">
        <v>10</v>
      </c>
      <c r="B169" s="127" t="s">
        <v>274</v>
      </c>
      <c r="C169" s="105">
        <v>50</v>
      </c>
      <c r="D169" s="105">
        <v>1</v>
      </c>
      <c r="E169" s="105">
        <v>420</v>
      </c>
      <c r="F169" s="105">
        <v>8</v>
      </c>
      <c r="G169" s="105">
        <v>10</v>
      </c>
      <c r="H169" s="105">
        <v>0</v>
      </c>
      <c r="I169" s="105">
        <v>6480</v>
      </c>
      <c r="J169" s="105">
        <v>0</v>
      </c>
      <c r="K169" s="105">
        <v>0</v>
      </c>
      <c r="L169" s="105">
        <v>0</v>
      </c>
      <c r="M169" s="105">
        <v>0</v>
      </c>
      <c r="N169" s="106">
        <v>0</v>
      </c>
      <c r="O169" s="106">
        <v>0</v>
      </c>
      <c r="P169" s="106">
        <v>0</v>
      </c>
      <c r="Q169" s="106">
        <v>0</v>
      </c>
      <c r="R169" s="106">
        <v>1</v>
      </c>
      <c r="S169" s="106">
        <v>6</v>
      </c>
      <c r="T169" s="106">
        <v>4</v>
      </c>
      <c r="U169" s="106">
        <v>280</v>
      </c>
      <c r="V169" s="106">
        <v>0</v>
      </c>
      <c r="W169" s="106">
        <v>458</v>
      </c>
      <c r="X169" s="106">
        <v>8</v>
      </c>
      <c r="Y169" s="106">
        <v>96</v>
      </c>
      <c r="Z169" s="106">
        <v>0</v>
      </c>
      <c r="AA169" s="106">
        <v>0</v>
      </c>
      <c r="AB169" s="106">
        <v>6</v>
      </c>
      <c r="AC169" s="106">
        <v>24</v>
      </c>
      <c r="AD169" s="106">
        <v>0</v>
      </c>
      <c r="AE169" s="106">
        <v>0</v>
      </c>
      <c r="AF169" s="106">
        <v>2</v>
      </c>
      <c r="AG169" s="106">
        <v>42</v>
      </c>
      <c r="AH169" s="106">
        <v>0</v>
      </c>
      <c r="AI169" s="106">
        <v>8760</v>
      </c>
      <c r="AJ169" s="106">
        <v>0</v>
      </c>
      <c r="AK169" s="106">
        <v>0</v>
      </c>
      <c r="AL169" s="106">
        <v>0</v>
      </c>
      <c r="AM169" s="106">
        <v>0</v>
      </c>
    </row>
    <row r="170" spans="1:39" s="94" customFormat="1" ht="86.25" customHeight="1" x14ac:dyDescent="0.5">
      <c r="A170" s="123">
        <v>11</v>
      </c>
      <c r="B170" s="125" t="s">
        <v>275</v>
      </c>
      <c r="C170" s="105">
        <v>0</v>
      </c>
      <c r="D170" s="105"/>
      <c r="E170" s="105">
        <v>830</v>
      </c>
      <c r="F170" s="105">
        <v>10</v>
      </c>
      <c r="G170" s="105">
        <v>11</v>
      </c>
      <c r="H170" s="105">
        <v>0</v>
      </c>
      <c r="I170" s="105">
        <v>5160</v>
      </c>
      <c r="J170" s="105">
        <v>0</v>
      </c>
      <c r="K170" s="105">
        <v>0</v>
      </c>
      <c r="L170" s="105">
        <v>0</v>
      </c>
      <c r="M170" s="105">
        <v>0</v>
      </c>
      <c r="N170" s="106">
        <v>0</v>
      </c>
      <c r="O170" s="106">
        <v>0</v>
      </c>
      <c r="P170" s="106">
        <v>0</v>
      </c>
      <c r="Q170" s="106">
        <v>0</v>
      </c>
      <c r="R170" s="106">
        <v>0</v>
      </c>
      <c r="S170" s="106">
        <v>0</v>
      </c>
      <c r="T170" s="106">
        <v>7</v>
      </c>
      <c r="U170" s="106">
        <v>30</v>
      </c>
      <c r="V170" s="106">
        <v>0</v>
      </c>
      <c r="W170" s="106">
        <v>2069</v>
      </c>
      <c r="X170" s="106">
        <v>10</v>
      </c>
      <c r="Y170" s="106">
        <v>318</v>
      </c>
      <c r="Z170" s="106">
        <v>0</v>
      </c>
      <c r="AA170" s="106">
        <v>0</v>
      </c>
      <c r="AB170" s="106">
        <v>13</v>
      </c>
      <c r="AC170" s="106">
        <v>13</v>
      </c>
      <c r="AD170" s="106">
        <v>0</v>
      </c>
      <c r="AE170" s="106">
        <v>0</v>
      </c>
      <c r="AF170" s="106">
        <v>1</v>
      </c>
      <c r="AG170" s="106">
        <v>23</v>
      </c>
      <c r="AH170" s="106">
        <v>0</v>
      </c>
      <c r="AI170" s="106">
        <v>2500</v>
      </c>
      <c r="AJ170" s="106">
        <v>0</v>
      </c>
      <c r="AK170" s="106">
        <v>0</v>
      </c>
      <c r="AL170" s="106">
        <v>0</v>
      </c>
      <c r="AM170" s="106">
        <v>0</v>
      </c>
    </row>
    <row r="171" spans="1:39" s="94" customFormat="1" ht="86.25" customHeight="1" x14ac:dyDescent="0.5">
      <c r="A171" s="123">
        <v>12</v>
      </c>
      <c r="B171" s="125" t="s">
        <v>276</v>
      </c>
      <c r="C171" s="105">
        <v>875</v>
      </c>
      <c r="D171" s="105"/>
      <c r="E171" s="105">
        <v>561</v>
      </c>
      <c r="F171" s="105">
        <v>1</v>
      </c>
      <c r="G171" s="105">
        <v>16</v>
      </c>
      <c r="H171" s="105">
        <v>0</v>
      </c>
      <c r="I171" s="105">
        <v>6120</v>
      </c>
      <c r="J171" s="105">
        <v>0</v>
      </c>
      <c r="K171" s="105">
        <v>0</v>
      </c>
      <c r="L171" s="105">
        <v>0</v>
      </c>
      <c r="M171" s="105">
        <v>0</v>
      </c>
      <c r="N171" s="106">
        <v>0</v>
      </c>
      <c r="O171" s="106">
        <v>0</v>
      </c>
      <c r="P171" s="106">
        <v>0</v>
      </c>
      <c r="Q171" s="106">
        <v>0</v>
      </c>
      <c r="R171" s="106">
        <v>0</v>
      </c>
      <c r="S171" s="106">
        <v>0</v>
      </c>
      <c r="T171" s="106">
        <v>7</v>
      </c>
      <c r="U171" s="106">
        <v>170</v>
      </c>
      <c r="V171" s="106">
        <v>0</v>
      </c>
      <c r="W171" s="106">
        <v>559</v>
      </c>
      <c r="X171" s="106">
        <v>1</v>
      </c>
      <c r="Y171" s="106">
        <v>29</v>
      </c>
      <c r="Z171" s="106">
        <v>0</v>
      </c>
      <c r="AA171" s="106">
        <v>0</v>
      </c>
      <c r="AB171" s="106">
        <v>0</v>
      </c>
      <c r="AC171" s="106">
        <v>12</v>
      </c>
      <c r="AD171" s="106">
        <v>0</v>
      </c>
      <c r="AE171" s="106">
        <v>0</v>
      </c>
      <c r="AF171" s="106">
        <v>2</v>
      </c>
      <c r="AG171" s="106">
        <v>44</v>
      </c>
      <c r="AH171" s="106">
        <v>0</v>
      </c>
      <c r="AI171" s="106">
        <v>6880</v>
      </c>
      <c r="AJ171" s="106">
        <v>0</v>
      </c>
      <c r="AK171" s="106">
        <v>0</v>
      </c>
      <c r="AL171" s="106">
        <v>0</v>
      </c>
      <c r="AM171" s="106">
        <v>0</v>
      </c>
    </row>
    <row r="172" spans="1:39" s="94" customFormat="1" ht="86.25" customHeight="1" x14ac:dyDescent="0.5">
      <c r="A172" s="123">
        <v>13</v>
      </c>
      <c r="B172" s="126" t="s">
        <v>277</v>
      </c>
      <c r="C172" s="105">
        <v>1180</v>
      </c>
      <c r="D172" s="105">
        <v>1</v>
      </c>
      <c r="E172" s="105">
        <v>378</v>
      </c>
      <c r="F172" s="105">
        <v>2</v>
      </c>
      <c r="G172" s="105">
        <v>21</v>
      </c>
      <c r="H172" s="105">
        <v>0</v>
      </c>
      <c r="I172" s="105">
        <v>5040</v>
      </c>
      <c r="J172" s="105">
        <v>0</v>
      </c>
      <c r="K172" s="105">
        <v>0</v>
      </c>
      <c r="L172" s="105">
        <v>0</v>
      </c>
      <c r="M172" s="105">
        <v>0</v>
      </c>
      <c r="N172" s="106">
        <v>0</v>
      </c>
      <c r="O172" s="106">
        <v>0</v>
      </c>
      <c r="P172" s="106">
        <v>0</v>
      </c>
      <c r="Q172" s="106">
        <v>112</v>
      </c>
      <c r="R172" s="106">
        <v>1</v>
      </c>
      <c r="S172" s="106">
        <v>1</v>
      </c>
      <c r="T172" s="106">
        <v>4</v>
      </c>
      <c r="U172" s="106">
        <v>110</v>
      </c>
      <c r="V172" s="106">
        <v>0</v>
      </c>
      <c r="W172" s="106">
        <v>378</v>
      </c>
      <c r="X172" s="106">
        <v>1</v>
      </c>
      <c r="Y172" s="106">
        <v>36</v>
      </c>
      <c r="Z172" s="106">
        <v>2</v>
      </c>
      <c r="AA172" s="106">
        <v>60</v>
      </c>
      <c r="AB172" s="106">
        <v>0</v>
      </c>
      <c r="AC172" s="106">
        <v>0</v>
      </c>
      <c r="AD172" s="106">
        <v>0</v>
      </c>
      <c r="AE172" s="106">
        <v>0</v>
      </c>
      <c r="AF172" s="106">
        <v>1</v>
      </c>
      <c r="AG172" s="106">
        <v>22</v>
      </c>
      <c r="AH172" s="106">
        <v>0</v>
      </c>
      <c r="AI172" s="106">
        <v>580</v>
      </c>
      <c r="AJ172" s="106">
        <v>0</v>
      </c>
      <c r="AK172" s="106">
        <v>0</v>
      </c>
      <c r="AL172" s="106">
        <v>0</v>
      </c>
      <c r="AM172" s="106">
        <v>0</v>
      </c>
    </row>
    <row r="173" spans="1:39" s="94" customFormat="1" ht="86.25" customHeight="1" x14ac:dyDescent="0.5">
      <c r="A173" s="123">
        <v>14</v>
      </c>
      <c r="B173" s="126" t="s">
        <v>278</v>
      </c>
      <c r="C173" s="105">
        <v>0</v>
      </c>
      <c r="D173" s="105"/>
      <c r="E173" s="105">
        <v>726</v>
      </c>
      <c r="F173" s="105">
        <v>12</v>
      </c>
      <c r="G173" s="105">
        <v>26</v>
      </c>
      <c r="H173" s="105">
        <v>0</v>
      </c>
      <c r="I173" s="105">
        <v>6480</v>
      </c>
      <c r="J173" s="105">
        <v>0</v>
      </c>
      <c r="K173" s="105">
        <v>0</v>
      </c>
      <c r="L173" s="105">
        <v>0</v>
      </c>
      <c r="M173" s="105">
        <v>0</v>
      </c>
      <c r="N173" s="106">
        <v>0</v>
      </c>
      <c r="O173" s="106">
        <v>0</v>
      </c>
      <c r="P173" s="106">
        <v>0</v>
      </c>
      <c r="Q173" s="106">
        <v>12</v>
      </c>
      <c r="R173" s="106">
        <v>0</v>
      </c>
      <c r="S173" s="106">
        <v>0</v>
      </c>
      <c r="T173" s="106">
        <v>5</v>
      </c>
      <c r="U173" s="106">
        <v>300</v>
      </c>
      <c r="V173" s="106">
        <v>0</v>
      </c>
      <c r="W173" s="106">
        <v>506</v>
      </c>
      <c r="X173" s="106">
        <v>12</v>
      </c>
      <c r="Y173" s="106">
        <v>147</v>
      </c>
      <c r="Z173" s="106">
        <v>3</v>
      </c>
      <c r="AA173" s="106">
        <v>115</v>
      </c>
      <c r="AB173" s="106">
        <v>12</v>
      </c>
      <c r="AC173" s="106">
        <v>12</v>
      </c>
      <c r="AD173" s="106">
        <v>0</v>
      </c>
      <c r="AE173" s="106">
        <v>0</v>
      </c>
      <c r="AF173" s="106">
        <v>2</v>
      </c>
      <c r="AG173" s="106">
        <v>56</v>
      </c>
      <c r="AH173" s="106">
        <v>0</v>
      </c>
      <c r="AI173" s="106">
        <v>750</v>
      </c>
      <c r="AJ173" s="106">
        <v>0</v>
      </c>
      <c r="AK173" s="106">
        <v>0</v>
      </c>
      <c r="AL173" s="106">
        <v>0</v>
      </c>
      <c r="AM173" s="106">
        <v>0</v>
      </c>
    </row>
    <row r="174" spans="1:39" s="94" customFormat="1" ht="86.25" customHeight="1" x14ac:dyDescent="0.5">
      <c r="A174" s="123">
        <v>15</v>
      </c>
      <c r="B174" s="126" t="s">
        <v>279</v>
      </c>
      <c r="C174" s="105">
        <v>0</v>
      </c>
      <c r="D174" s="105">
        <v>3</v>
      </c>
      <c r="E174" s="105">
        <v>380</v>
      </c>
      <c r="F174" s="105">
        <v>4</v>
      </c>
      <c r="G174" s="105">
        <v>4</v>
      </c>
      <c r="H174" s="105">
        <v>0</v>
      </c>
      <c r="I174" s="105">
        <v>6000</v>
      </c>
      <c r="J174" s="105">
        <v>0</v>
      </c>
      <c r="K174" s="105">
        <v>0</v>
      </c>
      <c r="L174" s="105">
        <v>0</v>
      </c>
      <c r="M174" s="105">
        <v>0</v>
      </c>
      <c r="N174" s="106">
        <v>1</v>
      </c>
      <c r="O174" s="106">
        <v>35</v>
      </c>
      <c r="P174" s="106">
        <v>0</v>
      </c>
      <c r="Q174" s="106">
        <v>0</v>
      </c>
      <c r="R174" s="106">
        <v>3</v>
      </c>
      <c r="S174" s="106">
        <v>12</v>
      </c>
      <c r="T174" s="106">
        <v>1</v>
      </c>
      <c r="U174" s="106">
        <v>0</v>
      </c>
      <c r="V174" s="106">
        <v>0</v>
      </c>
      <c r="W174" s="106">
        <v>500</v>
      </c>
      <c r="X174" s="106">
        <v>4</v>
      </c>
      <c r="Y174" s="106">
        <v>139</v>
      </c>
      <c r="Z174" s="106">
        <v>0</v>
      </c>
      <c r="AA174" s="106">
        <v>0</v>
      </c>
      <c r="AB174" s="106">
        <v>0</v>
      </c>
      <c r="AC174" s="106">
        <v>5</v>
      </c>
      <c r="AD174" s="106">
        <v>0</v>
      </c>
      <c r="AE174" s="106">
        <v>0</v>
      </c>
      <c r="AF174" s="106">
        <v>1</v>
      </c>
      <c r="AG174" s="106">
        <v>23</v>
      </c>
      <c r="AH174" s="106">
        <v>0</v>
      </c>
      <c r="AI174" s="106">
        <v>100</v>
      </c>
      <c r="AJ174" s="106">
        <v>0</v>
      </c>
      <c r="AK174" s="106">
        <v>0</v>
      </c>
      <c r="AL174" s="106">
        <v>0</v>
      </c>
      <c r="AM174" s="106">
        <v>0</v>
      </c>
    </row>
    <row r="175" spans="1:39" s="94" customFormat="1" ht="86.25" customHeight="1" x14ac:dyDescent="0.5">
      <c r="A175" s="123">
        <v>16</v>
      </c>
      <c r="B175" s="126" t="s">
        <v>280</v>
      </c>
      <c r="C175" s="105">
        <v>0</v>
      </c>
      <c r="D175" s="105"/>
      <c r="E175" s="105">
        <v>362</v>
      </c>
      <c r="F175" s="105">
        <v>2</v>
      </c>
      <c r="G175" s="105">
        <v>10</v>
      </c>
      <c r="H175" s="105">
        <v>0</v>
      </c>
      <c r="I175" s="105">
        <v>3720</v>
      </c>
      <c r="J175" s="105">
        <v>0</v>
      </c>
      <c r="K175" s="105">
        <v>0</v>
      </c>
      <c r="L175" s="105">
        <v>0</v>
      </c>
      <c r="M175" s="105">
        <v>0</v>
      </c>
      <c r="N175" s="106">
        <v>1</v>
      </c>
      <c r="O175" s="106">
        <v>90</v>
      </c>
      <c r="P175" s="106">
        <v>0</v>
      </c>
      <c r="Q175" s="106">
        <v>0</v>
      </c>
      <c r="R175" s="106">
        <v>0</v>
      </c>
      <c r="S175" s="106">
        <v>0</v>
      </c>
      <c r="T175" s="106">
        <v>6</v>
      </c>
      <c r="U175" s="106">
        <v>650</v>
      </c>
      <c r="V175" s="106">
        <v>0</v>
      </c>
      <c r="W175" s="106">
        <v>279</v>
      </c>
      <c r="X175" s="106">
        <v>2</v>
      </c>
      <c r="Y175" s="106">
        <v>40</v>
      </c>
      <c r="Z175" s="106">
        <v>0</v>
      </c>
      <c r="AA175" s="106">
        <v>0</v>
      </c>
      <c r="AB175" s="106">
        <v>0</v>
      </c>
      <c r="AC175" s="106">
        <v>0</v>
      </c>
      <c r="AD175" s="106">
        <v>0</v>
      </c>
      <c r="AE175" s="106">
        <v>0</v>
      </c>
      <c r="AF175" s="106">
        <v>3</v>
      </c>
      <c r="AG175" s="106">
        <v>85</v>
      </c>
      <c r="AH175" s="106">
        <v>0</v>
      </c>
      <c r="AI175" s="106">
        <v>0</v>
      </c>
      <c r="AJ175" s="106">
        <v>0</v>
      </c>
      <c r="AK175" s="106">
        <v>0</v>
      </c>
      <c r="AL175" s="106">
        <v>0</v>
      </c>
      <c r="AM175" s="106">
        <v>0</v>
      </c>
    </row>
    <row r="176" spans="1:39" s="94" customFormat="1" ht="86.25" customHeight="1" x14ac:dyDescent="0.5">
      <c r="A176" s="123">
        <v>17</v>
      </c>
      <c r="B176" s="126" t="s">
        <v>281</v>
      </c>
      <c r="C176" s="105">
        <v>366</v>
      </c>
      <c r="D176" s="105"/>
      <c r="E176" s="105">
        <v>548</v>
      </c>
      <c r="F176" s="105">
        <v>2</v>
      </c>
      <c r="G176" s="105">
        <v>14</v>
      </c>
      <c r="H176" s="105">
        <v>0</v>
      </c>
      <c r="I176" s="105">
        <v>5880</v>
      </c>
      <c r="J176" s="105">
        <v>0</v>
      </c>
      <c r="K176" s="105">
        <v>0</v>
      </c>
      <c r="L176" s="105">
        <v>0</v>
      </c>
      <c r="M176" s="105">
        <v>0</v>
      </c>
      <c r="N176" s="106">
        <v>1</v>
      </c>
      <c r="O176" s="106">
        <v>67</v>
      </c>
      <c r="P176" s="106">
        <v>0</v>
      </c>
      <c r="Q176" s="106">
        <v>0</v>
      </c>
      <c r="R176" s="106">
        <v>0</v>
      </c>
      <c r="S176" s="106">
        <v>0</v>
      </c>
      <c r="T176" s="106">
        <v>4</v>
      </c>
      <c r="U176" s="106">
        <v>82</v>
      </c>
      <c r="V176" s="106">
        <v>0</v>
      </c>
      <c r="W176" s="106">
        <v>441</v>
      </c>
      <c r="X176" s="106">
        <v>1</v>
      </c>
      <c r="Y176" s="106">
        <v>20</v>
      </c>
      <c r="Z176" s="106">
        <v>0</v>
      </c>
      <c r="AA176" s="106">
        <v>0</v>
      </c>
      <c r="AB176" s="106">
        <v>0</v>
      </c>
      <c r="AC176" s="106">
        <v>0</v>
      </c>
      <c r="AD176" s="106">
        <v>0</v>
      </c>
      <c r="AE176" s="106">
        <v>0</v>
      </c>
      <c r="AF176" s="106">
        <v>3</v>
      </c>
      <c r="AG176" s="106">
        <v>101</v>
      </c>
      <c r="AH176" s="106">
        <v>0</v>
      </c>
      <c r="AI176" s="106">
        <v>5880</v>
      </c>
      <c r="AJ176" s="106">
        <v>0</v>
      </c>
      <c r="AK176" s="106">
        <v>0</v>
      </c>
      <c r="AL176" s="106">
        <v>0</v>
      </c>
      <c r="AM176" s="106">
        <v>0</v>
      </c>
    </row>
    <row r="177" spans="1:39" s="94" customFormat="1" ht="86.25" customHeight="1" x14ac:dyDescent="0.5">
      <c r="A177" s="123">
        <v>18</v>
      </c>
      <c r="B177" s="126" t="s">
        <v>282</v>
      </c>
      <c r="C177" s="105">
        <v>7</v>
      </c>
      <c r="D177" s="105"/>
      <c r="E177" s="105">
        <v>369</v>
      </c>
      <c r="F177" s="105">
        <v>2</v>
      </c>
      <c r="G177" s="105">
        <v>6</v>
      </c>
      <c r="H177" s="105">
        <v>0</v>
      </c>
      <c r="I177" s="105">
        <v>1150</v>
      </c>
      <c r="J177" s="105">
        <v>0</v>
      </c>
      <c r="K177" s="105">
        <v>0</v>
      </c>
      <c r="L177" s="105">
        <v>0</v>
      </c>
      <c r="M177" s="105">
        <v>0</v>
      </c>
      <c r="N177" s="106">
        <v>0</v>
      </c>
      <c r="O177" s="106">
        <v>0</v>
      </c>
      <c r="P177" s="106">
        <v>0</v>
      </c>
      <c r="Q177" s="106">
        <v>0</v>
      </c>
      <c r="R177" s="106">
        <v>0</v>
      </c>
      <c r="S177" s="106">
        <v>0</v>
      </c>
      <c r="T177" s="106">
        <v>4</v>
      </c>
      <c r="U177" s="106">
        <v>10</v>
      </c>
      <c r="V177" s="106">
        <v>0</v>
      </c>
      <c r="W177" s="106">
        <v>380</v>
      </c>
      <c r="X177" s="106">
        <v>2</v>
      </c>
      <c r="Y177" s="106">
        <v>50</v>
      </c>
      <c r="Z177" s="106">
        <v>0</v>
      </c>
      <c r="AA177" s="106">
        <v>0</v>
      </c>
      <c r="AB177" s="106">
        <v>0</v>
      </c>
      <c r="AC177" s="106">
        <v>20</v>
      </c>
      <c r="AD177" s="106">
        <v>0</v>
      </c>
      <c r="AE177" s="106">
        <v>0</v>
      </c>
      <c r="AF177" s="106">
        <v>1</v>
      </c>
      <c r="AG177" s="106">
        <v>23</v>
      </c>
      <c r="AH177" s="106">
        <v>0</v>
      </c>
      <c r="AI177" s="106">
        <v>6182</v>
      </c>
      <c r="AJ177" s="106">
        <v>0</v>
      </c>
      <c r="AK177" s="106">
        <v>0</v>
      </c>
      <c r="AL177" s="106">
        <v>0</v>
      </c>
      <c r="AM177" s="106">
        <v>0</v>
      </c>
    </row>
    <row r="178" spans="1:39" s="94" customFormat="1" ht="86.25" customHeight="1" x14ac:dyDescent="0.5">
      <c r="A178" s="123">
        <v>19</v>
      </c>
      <c r="B178" s="126" t="s">
        <v>283</v>
      </c>
      <c r="C178" s="105">
        <v>50</v>
      </c>
      <c r="D178" s="105"/>
      <c r="E178" s="105">
        <v>470</v>
      </c>
      <c r="F178" s="105">
        <v>4</v>
      </c>
      <c r="G178" s="105">
        <v>50</v>
      </c>
      <c r="H178" s="105">
        <v>0</v>
      </c>
      <c r="I178" s="105">
        <v>35000</v>
      </c>
      <c r="J178" s="105">
        <v>0</v>
      </c>
      <c r="K178" s="105">
        <v>0</v>
      </c>
      <c r="L178" s="105">
        <v>0</v>
      </c>
      <c r="M178" s="105">
        <v>0</v>
      </c>
      <c r="N178" s="106">
        <v>2</v>
      </c>
      <c r="O178" s="106">
        <v>200</v>
      </c>
      <c r="P178" s="106">
        <v>0</v>
      </c>
      <c r="Q178" s="106">
        <v>0</v>
      </c>
      <c r="R178" s="106">
        <v>0</v>
      </c>
      <c r="S178" s="106">
        <v>0</v>
      </c>
      <c r="T178" s="106">
        <v>9</v>
      </c>
      <c r="U178" s="106">
        <v>90</v>
      </c>
      <c r="V178" s="106">
        <v>0</v>
      </c>
      <c r="W178" s="106">
        <v>570</v>
      </c>
      <c r="X178" s="106">
        <v>4</v>
      </c>
      <c r="Y178" s="106">
        <v>284</v>
      </c>
      <c r="Z178" s="106">
        <v>0</v>
      </c>
      <c r="AA178" s="106">
        <v>0</v>
      </c>
      <c r="AB178" s="106">
        <v>0</v>
      </c>
      <c r="AC178" s="106">
        <v>17</v>
      </c>
      <c r="AD178" s="106">
        <v>0</v>
      </c>
      <c r="AE178" s="106">
        <v>0</v>
      </c>
      <c r="AF178" s="106">
        <v>2</v>
      </c>
      <c r="AG178" s="106">
        <v>38</v>
      </c>
      <c r="AH178" s="106">
        <v>0</v>
      </c>
      <c r="AI178" s="106">
        <v>5600</v>
      </c>
      <c r="AJ178" s="106">
        <v>0</v>
      </c>
      <c r="AK178" s="106">
        <v>0</v>
      </c>
      <c r="AL178" s="106">
        <v>0</v>
      </c>
      <c r="AM178" s="106">
        <v>0</v>
      </c>
    </row>
    <row r="179" spans="1:39" s="94" customFormat="1" ht="86.25" customHeight="1" x14ac:dyDescent="0.5">
      <c r="A179" s="123">
        <v>20</v>
      </c>
      <c r="B179" s="126" t="s">
        <v>284</v>
      </c>
      <c r="C179" s="105">
        <v>0</v>
      </c>
      <c r="D179" s="105">
        <v>1</v>
      </c>
      <c r="E179" s="105">
        <v>680</v>
      </c>
      <c r="F179" s="105">
        <v>2</v>
      </c>
      <c r="G179" s="105">
        <v>15</v>
      </c>
      <c r="H179" s="105">
        <v>0</v>
      </c>
      <c r="I179" s="105">
        <v>7440</v>
      </c>
      <c r="J179" s="105">
        <v>0</v>
      </c>
      <c r="K179" s="105">
        <v>0</v>
      </c>
      <c r="L179" s="105">
        <v>0</v>
      </c>
      <c r="M179" s="105">
        <v>0</v>
      </c>
      <c r="N179" s="106">
        <v>2</v>
      </c>
      <c r="O179" s="106">
        <v>80</v>
      </c>
      <c r="P179" s="106">
        <v>0</v>
      </c>
      <c r="Q179" s="106">
        <v>0</v>
      </c>
      <c r="R179" s="106">
        <v>1</v>
      </c>
      <c r="S179" s="106">
        <v>1</v>
      </c>
      <c r="T179" s="106">
        <v>5</v>
      </c>
      <c r="U179" s="106">
        <v>420</v>
      </c>
      <c r="V179" s="106">
        <v>0</v>
      </c>
      <c r="W179" s="106">
        <v>673</v>
      </c>
      <c r="X179" s="106">
        <v>1</v>
      </c>
      <c r="Y179" s="106">
        <v>30</v>
      </c>
      <c r="Z179" s="106">
        <v>0</v>
      </c>
      <c r="AA179" s="106">
        <v>0</v>
      </c>
      <c r="AB179" s="106">
        <v>30</v>
      </c>
      <c r="AC179" s="106">
        <v>30</v>
      </c>
      <c r="AD179" s="106">
        <v>0</v>
      </c>
      <c r="AE179" s="106">
        <v>0</v>
      </c>
      <c r="AF179" s="106">
        <v>1</v>
      </c>
      <c r="AG179" s="106">
        <v>20</v>
      </c>
      <c r="AH179" s="106">
        <v>0</v>
      </c>
      <c r="AI179" s="106">
        <v>2276</v>
      </c>
      <c r="AJ179" s="106">
        <v>0</v>
      </c>
      <c r="AK179" s="106">
        <v>0</v>
      </c>
      <c r="AL179" s="106">
        <v>0</v>
      </c>
      <c r="AM179" s="106">
        <v>0</v>
      </c>
    </row>
    <row r="180" spans="1:39" s="94" customFormat="1" ht="86.25" customHeight="1" x14ac:dyDescent="0.5">
      <c r="A180" s="123">
        <v>21</v>
      </c>
      <c r="B180" s="126" t="s">
        <v>285</v>
      </c>
      <c r="C180" s="105">
        <v>260</v>
      </c>
      <c r="D180" s="105">
        <v>1</v>
      </c>
      <c r="E180" s="105">
        <v>104</v>
      </c>
      <c r="F180" s="105">
        <v>4</v>
      </c>
      <c r="G180" s="105">
        <v>15</v>
      </c>
      <c r="H180" s="105">
        <v>0</v>
      </c>
      <c r="I180" s="105">
        <v>6240</v>
      </c>
      <c r="J180" s="105">
        <v>0</v>
      </c>
      <c r="K180" s="105">
        <v>0</v>
      </c>
      <c r="L180" s="105">
        <v>0</v>
      </c>
      <c r="M180" s="105">
        <v>0</v>
      </c>
      <c r="N180" s="106">
        <v>1</v>
      </c>
      <c r="O180" s="106">
        <v>180</v>
      </c>
      <c r="P180" s="106">
        <v>0</v>
      </c>
      <c r="Q180" s="106">
        <v>0</v>
      </c>
      <c r="R180" s="106">
        <v>1</v>
      </c>
      <c r="S180" s="106">
        <v>3</v>
      </c>
      <c r="T180" s="106">
        <v>6</v>
      </c>
      <c r="U180" s="106">
        <v>135</v>
      </c>
      <c r="V180" s="106">
        <v>0</v>
      </c>
      <c r="W180" s="106">
        <v>468</v>
      </c>
      <c r="X180" s="106">
        <v>3</v>
      </c>
      <c r="Y180" s="106">
        <v>85</v>
      </c>
      <c r="Z180" s="106">
        <v>1</v>
      </c>
      <c r="AA180" s="106">
        <v>90</v>
      </c>
      <c r="AB180" s="106">
        <v>0</v>
      </c>
      <c r="AC180" s="106">
        <v>15</v>
      </c>
      <c r="AD180" s="106">
        <v>0</v>
      </c>
      <c r="AE180" s="106">
        <v>0</v>
      </c>
      <c r="AF180" s="106">
        <v>1</v>
      </c>
      <c r="AG180" s="106">
        <v>30</v>
      </c>
      <c r="AH180" s="106">
        <v>0</v>
      </c>
      <c r="AI180" s="106">
        <v>6240</v>
      </c>
      <c r="AJ180" s="106">
        <v>0</v>
      </c>
      <c r="AK180" s="106">
        <v>0</v>
      </c>
      <c r="AL180" s="106">
        <v>0</v>
      </c>
      <c r="AM180" s="106">
        <v>0</v>
      </c>
    </row>
    <row r="181" spans="1:39" s="94" customFormat="1" ht="86.25" customHeight="1" x14ac:dyDescent="0.5">
      <c r="A181" s="123">
        <v>22</v>
      </c>
      <c r="B181" s="126" t="s">
        <v>286</v>
      </c>
      <c r="C181" s="105">
        <v>233</v>
      </c>
      <c r="D181" s="105">
        <v>3</v>
      </c>
      <c r="E181" s="105">
        <v>728</v>
      </c>
      <c r="F181" s="105">
        <v>3</v>
      </c>
      <c r="G181" s="105">
        <v>10</v>
      </c>
      <c r="H181" s="105">
        <v>0</v>
      </c>
      <c r="I181" s="105">
        <v>5760</v>
      </c>
      <c r="J181" s="105">
        <v>0</v>
      </c>
      <c r="K181" s="105">
        <v>0</v>
      </c>
      <c r="L181" s="105">
        <v>0</v>
      </c>
      <c r="M181" s="105">
        <v>0</v>
      </c>
      <c r="N181" s="106">
        <v>2</v>
      </c>
      <c r="O181" s="106">
        <v>270</v>
      </c>
      <c r="P181" s="106">
        <v>0</v>
      </c>
      <c r="Q181" s="106">
        <v>0</v>
      </c>
      <c r="R181" s="106">
        <v>3</v>
      </c>
      <c r="S181" s="106">
        <v>118</v>
      </c>
      <c r="T181" s="106">
        <v>7</v>
      </c>
      <c r="U181" s="106">
        <v>76</v>
      </c>
      <c r="V181" s="106">
        <v>0</v>
      </c>
      <c r="W181" s="106">
        <v>432</v>
      </c>
      <c r="X181" s="106">
        <v>3</v>
      </c>
      <c r="Y181" s="106">
        <v>81</v>
      </c>
      <c r="Z181" s="106">
        <v>0</v>
      </c>
      <c r="AA181" s="106">
        <v>0</v>
      </c>
      <c r="AB181" s="106">
        <v>0</v>
      </c>
      <c r="AC181" s="106">
        <v>11</v>
      </c>
      <c r="AD181" s="106">
        <v>0</v>
      </c>
      <c r="AE181" s="106">
        <v>0</v>
      </c>
      <c r="AF181" s="106">
        <v>1</v>
      </c>
      <c r="AG181" s="106">
        <v>24</v>
      </c>
      <c r="AH181" s="106">
        <v>0</v>
      </c>
      <c r="AI181" s="106">
        <v>3113</v>
      </c>
      <c r="AJ181" s="106">
        <v>0</v>
      </c>
      <c r="AK181" s="106">
        <v>0</v>
      </c>
      <c r="AL181" s="106">
        <v>0</v>
      </c>
      <c r="AM181" s="106">
        <v>0</v>
      </c>
    </row>
    <row r="182" spans="1:39" s="94" customFormat="1" ht="86.25" customHeight="1" x14ac:dyDescent="0.5">
      <c r="A182" s="346" t="s">
        <v>123</v>
      </c>
      <c r="B182" s="347"/>
      <c r="C182" s="134">
        <f>SUM(C183:C201)</f>
        <v>4300</v>
      </c>
      <c r="D182" s="134">
        <f t="shared" ref="D182:M182" si="25">SUM(D183:D201)</f>
        <v>411</v>
      </c>
      <c r="E182" s="134">
        <f t="shared" si="25"/>
        <v>7810</v>
      </c>
      <c r="F182" s="134">
        <f t="shared" si="25"/>
        <v>611</v>
      </c>
      <c r="G182" s="134">
        <f t="shared" si="25"/>
        <v>2710</v>
      </c>
      <c r="H182" s="134">
        <f t="shared" si="25"/>
        <v>464</v>
      </c>
      <c r="I182" s="134">
        <f t="shared" si="25"/>
        <v>28200</v>
      </c>
      <c r="J182" s="134">
        <f t="shared" si="25"/>
        <v>497</v>
      </c>
      <c r="K182" s="134">
        <f t="shared" si="25"/>
        <v>0</v>
      </c>
      <c r="L182" s="134">
        <f t="shared" si="25"/>
        <v>76593.10000000002</v>
      </c>
      <c r="M182" s="134">
        <f t="shared" si="25"/>
        <v>121</v>
      </c>
      <c r="N182" s="134">
        <f t="shared" ref="N182:AL182" si="26">SUM(N183:N201)</f>
        <v>64</v>
      </c>
      <c r="O182" s="134">
        <f t="shared" si="26"/>
        <v>7206</v>
      </c>
      <c r="P182" s="134">
        <f t="shared" si="26"/>
        <v>0</v>
      </c>
      <c r="Q182" s="134">
        <f t="shared" si="26"/>
        <v>830</v>
      </c>
      <c r="R182" s="134">
        <f t="shared" si="26"/>
        <v>1593</v>
      </c>
      <c r="S182" s="134">
        <f t="shared" si="26"/>
        <v>53136</v>
      </c>
      <c r="T182" s="134">
        <f t="shared" si="26"/>
        <v>228</v>
      </c>
      <c r="U182" s="134">
        <f t="shared" si="26"/>
        <v>30632</v>
      </c>
      <c r="V182" s="134">
        <f t="shared" si="26"/>
        <v>0</v>
      </c>
      <c r="W182" s="134">
        <f t="shared" si="26"/>
        <v>1881</v>
      </c>
      <c r="X182" s="134">
        <f t="shared" si="26"/>
        <v>697</v>
      </c>
      <c r="Y182" s="134">
        <f t="shared" si="26"/>
        <v>29972</v>
      </c>
      <c r="Z182" s="134">
        <f t="shared" si="26"/>
        <v>94</v>
      </c>
      <c r="AA182" s="134">
        <f t="shared" si="26"/>
        <v>5930</v>
      </c>
      <c r="AB182" s="134">
        <f t="shared" si="26"/>
        <v>0</v>
      </c>
      <c r="AC182" s="134">
        <f t="shared" si="26"/>
        <v>861</v>
      </c>
      <c r="AD182" s="134">
        <f t="shared" si="26"/>
        <v>1593</v>
      </c>
      <c r="AE182" s="134">
        <f t="shared" si="26"/>
        <v>53136</v>
      </c>
      <c r="AF182" s="134">
        <f t="shared" si="26"/>
        <v>85</v>
      </c>
      <c r="AG182" s="134">
        <f t="shared" si="26"/>
        <v>5906</v>
      </c>
      <c r="AH182" s="134">
        <f t="shared" si="26"/>
        <v>0</v>
      </c>
      <c r="AI182" s="134">
        <f t="shared" si="26"/>
        <v>12337</v>
      </c>
      <c r="AJ182" s="134">
        <f t="shared" si="26"/>
        <v>0</v>
      </c>
      <c r="AK182" s="134">
        <f t="shared" si="26"/>
        <v>33614</v>
      </c>
      <c r="AL182" s="134">
        <f t="shared" si="26"/>
        <v>0</v>
      </c>
      <c r="AM182" s="134">
        <f>SUM(AM183:AM201)</f>
        <v>0</v>
      </c>
    </row>
    <row r="183" spans="1:39" s="94" customFormat="1" ht="86.25" customHeight="1" x14ac:dyDescent="0.5">
      <c r="A183" s="123">
        <v>1</v>
      </c>
      <c r="B183" s="124" t="s">
        <v>287</v>
      </c>
      <c r="C183" s="105">
        <v>250</v>
      </c>
      <c r="D183" s="105">
        <v>21</v>
      </c>
      <c r="E183" s="105">
        <v>650</v>
      </c>
      <c r="F183" s="105">
        <v>34</v>
      </c>
      <c r="G183" s="105">
        <v>300</v>
      </c>
      <c r="H183" s="105">
        <v>28</v>
      </c>
      <c r="I183" s="105">
        <v>1500</v>
      </c>
      <c r="J183" s="105">
        <v>34</v>
      </c>
      <c r="K183" s="105">
        <v>0</v>
      </c>
      <c r="L183" s="105">
        <v>4486.5</v>
      </c>
      <c r="M183" s="105">
        <v>18</v>
      </c>
      <c r="N183" s="106">
        <v>5</v>
      </c>
      <c r="O183" s="106">
        <v>667</v>
      </c>
      <c r="P183" s="106">
        <v>0</v>
      </c>
      <c r="Q183" s="106">
        <v>50</v>
      </c>
      <c r="R183" s="106">
        <v>113</v>
      </c>
      <c r="S183" s="106">
        <v>2536</v>
      </c>
      <c r="T183" s="106">
        <v>15</v>
      </c>
      <c r="U183" s="106">
        <v>12800</v>
      </c>
      <c r="V183" s="106">
        <v>0</v>
      </c>
      <c r="W183" s="106">
        <v>125</v>
      </c>
      <c r="X183" s="106">
        <v>17</v>
      </c>
      <c r="Y183" s="106">
        <v>750</v>
      </c>
      <c r="Z183" s="106">
        <v>1</v>
      </c>
      <c r="AA183" s="106">
        <v>38</v>
      </c>
      <c r="AB183" s="106">
        <v>0</v>
      </c>
      <c r="AC183" s="106">
        <v>30</v>
      </c>
      <c r="AD183" s="106">
        <v>113</v>
      </c>
      <c r="AE183" s="106">
        <v>2536</v>
      </c>
      <c r="AF183" s="106">
        <v>7</v>
      </c>
      <c r="AG183" s="106">
        <v>615</v>
      </c>
      <c r="AH183" s="106">
        <v>0</v>
      </c>
      <c r="AI183" s="106">
        <v>330</v>
      </c>
      <c r="AJ183" s="106" t="s">
        <v>400</v>
      </c>
      <c r="AK183" s="106">
        <v>2500</v>
      </c>
      <c r="AL183" s="106" t="s">
        <v>400</v>
      </c>
      <c r="AM183" s="106">
        <v>0</v>
      </c>
    </row>
    <row r="184" spans="1:39" s="94" customFormat="1" ht="86.25" customHeight="1" x14ac:dyDescent="0.5">
      <c r="A184" s="123">
        <v>2</v>
      </c>
      <c r="B184" s="125" t="s">
        <v>288</v>
      </c>
      <c r="C184" s="105">
        <v>180</v>
      </c>
      <c r="D184" s="105">
        <v>18</v>
      </c>
      <c r="E184" s="105">
        <v>500</v>
      </c>
      <c r="F184" s="105">
        <v>28</v>
      </c>
      <c r="G184" s="105">
        <v>300</v>
      </c>
      <c r="H184" s="105">
        <v>21</v>
      </c>
      <c r="I184" s="105">
        <v>1350</v>
      </c>
      <c r="J184" s="105">
        <v>21</v>
      </c>
      <c r="K184" s="105">
        <v>0</v>
      </c>
      <c r="L184" s="105">
        <v>3584</v>
      </c>
      <c r="M184" s="105">
        <v>10</v>
      </c>
      <c r="N184" s="106">
        <v>5</v>
      </c>
      <c r="O184" s="106">
        <v>776</v>
      </c>
      <c r="P184" s="106">
        <v>0</v>
      </c>
      <c r="Q184" s="106">
        <v>40</v>
      </c>
      <c r="R184" s="106">
        <v>42</v>
      </c>
      <c r="S184" s="106">
        <v>2111</v>
      </c>
      <c r="T184" s="106">
        <v>15</v>
      </c>
      <c r="U184" s="106">
        <v>1410</v>
      </c>
      <c r="V184" s="106">
        <v>0</v>
      </c>
      <c r="W184" s="106">
        <v>150</v>
      </c>
      <c r="X184" s="106">
        <v>37</v>
      </c>
      <c r="Y184" s="106">
        <v>1133</v>
      </c>
      <c r="Z184" s="106">
        <v>2</v>
      </c>
      <c r="AA184" s="106">
        <v>168</v>
      </c>
      <c r="AB184" s="106">
        <v>0</v>
      </c>
      <c r="AC184" s="106">
        <v>50</v>
      </c>
      <c r="AD184" s="106">
        <v>42</v>
      </c>
      <c r="AE184" s="106">
        <v>2111</v>
      </c>
      <c r="AF184" s="106">
        <v>2</v>
      </c>
      <c r="AG184" s="106">
        <v>42</v>
      </c>
      <c r="AH184" s="106">
        <v>0</v>
      </c>
      <c r="AI184" s="106">
        <v>467</v>
      </c>
      <c r="AJ184" s="106" t="s">
        <v>400</v>
      </c>
      <c r="AK184" s="106">
        <v>1450</v>
      </c>
      <c r="AL184" s="106" t="s">
        <v>400</v>
      </c>
      <c r="AM184" s="106">
        <v>0</v>
      </c>
    </row>
    <row r="185" spans="1:39" s="94" customFormat="1" ht="86.25" customHeight="1" x14ac:dyDescent="0.5">
      <c r="A185" s="123">
        <v>3</v>
      </c>
      <c r="B185" s="126" t="s">
        <v>289</v>
      </c>
      <c r="C185" s="105">
        <v>260</v>
      </c>
      <c r="D185" s="105">
        <v>20</v>
      </c>
      <c r="E185" s="105">
        <v>650</v>
      </c>
      <c r="F185" s="105">
        <v>30</v>
      </c>
      <c r="G185" s="105">
        <v>250</v>
      </c>
      <c r="H185" s="105">
        <v>22</v>
      </c>
      <c r="I185" s="105">
        <v>1000</v>
      </c>
      <c r="J185" s="105">
        <v>23</v>
      </c>
      <c r="K185" s="105">
        <v>0</v>
      </c>
      <c r="L185" s="105">
        <v>3568</v>
      </c>
      <c r="M185" s="105">
        <v>15</v>
      </c>
      <c r="N185" s="106">
        <v>2</v>
      </c>
      <c r="O185" s="106">
        <v>200</v>
      </c>
      <c r="P185" s="106">
        <v>0</v>
      </c>
      <c r="Q185" s="106">
        <v>45</v>
      </c>
      <c r="R185" s="106">
        <v>33</v>
      </c>
      <c r="S185" s="106">
        <v>1994</v>
      </c>
      <c r="T185" s="106">
        <v>11</v>
      </c>
      <c r="U185" s="106">
        <v>1063</v>
      </c>
      <c r="V185" s="106">
        <v>0</v>
      </c>
      <c r="W185" s="106">
        <v>123</v>
      </c>
      <c r="X185" s="106">
        <v>29</v>
      </c>
      <c r="Y185" s="106">
        <v>452</v>
      </c>
      <c r="Z185" s="106">
        <v>9</v>
      </c>
      <c r="AA185" s="106">
        <v>371</v>
      </c>
      <c r="AB185" s="106">
        <v>0</v>
      </c>
      <c r="AC185" s="106">
        <v>40</v>
      </c>
      <c r="AD185" s="106">
        <v>33</v>
      </c>
      <c r="AE185" s="106">
        <v>1994</v>
      </c>
      <c r="AF185" s="106">
        <v>2</v>
      </c>
      <c r="AG185" s="106">
        <v>97</v>
      </c>
      <c r="AH185" s="106">
        <v>0</v>
      </c>
      <c r="AI185" s="106">
        <v>1647</v>
      </c>
      <c r="AJ185" s="106" t="s">
        <v>400</v>
      </c>
      <c r="AK185" s="106">
        <v>1680</v>
      </c>
      <c r="AL185" s="106" t="s">
        <v>400</v>
      </c>
      <c r="AM185" s="106">
        <v>0</v>
      </c>
    </row>
    <row r="186" spans="1:39" s="94" customFormat="1" ht="86.25" customHeight="1" x14ac:dyDescent="0.5">
      <c r="A186" s="123">
        <v>4</v>
      </c>
      <c r="B186" s="126" t="s">
        <v>290</v>
      </c>
      <c r="C186" s="105">
        <v>200</v>
      </c>
      <c r="D186" s="105">
        <v>19</v>
      </c>
      <c r="E186" s="105">
        <v>400</v>
      </c>
      <c r="F186" s="105">
        <v>29</v>
      </c>
      <c r="G186" s="105">
        <v>250</v>
      </c>
      <c r="H186" s="105">
        <v>31</v>
      </c>
      <c r="I186" s="105">
        <v>2400</v>
      </c>
      <c r="J186" s="105">
        <v>31</v>
      </c>
      <c r="K186" s="105">
        <v>0</v>
      </c>
      <c r="L186" s="105">
        <v>4786.2</v>
      </c>
      <c r="M186" s="105">
        <v>10</v>
      </c>
      <c r="N186" s="106">
        <v>2</v>
      </c>
      <c r="O186" s="106">
        <v>125</v>
      </c>
      <c r="P186" s="106">
        <v>0</v>
      </c>
      <c r="Q186" s="106">
        <v>39</v>
      </c>
      <c r="R186" s="106">
        <v>45</v>
      </c>
      <c r="S186" s="106">
        <v>1508</v>
      </c>
      <c r="T186" s="106">
        <v>12</v>
      </c>
      <c r="U186" s="106">
        <v>1586</v>
      </c>
      <c r="V186" s="106">
        <v>0</v>
      </c>
      <c r="W186" s="106">
        <v>135</v>
      </c>
      <c r="X186" s="106">
        <v>28</v>
      </c>
      <c r="Y186" s="106">
        <v>840</v>
      </c>
      <c r="Z186" s="106">
        <v>2</v>
      </c>
      <c r="AA186" s="106">
        <v>61</v>
      </c>
      <c r="AB186" s="106">
        <v>0</v>
      </c>
      <c r="AC186" s="106">
        <v>40</v>
      </c>
      <c r="AD186" s="106">
        <v>45</v>
      </c>
      <c r="AE186" s="106">
        <v>1508</v>
      </c>
      <c r="AF186" s="106">
        <v>2</v>
      </c>
      <c r="AG186" s="106">
        <v>95</v>
      </c>
      <c r="AH186" s="106">
        <v>0</v>
      </c>
      <c r="AI186" s="106">
        <v>297</v>
      </c>
      <c r="AJ186" s="106" t="s">
        <v>400</v>
      </c>
      <c r="AK186" s="106">
        <v>650</v>
      </c>
      <c r="AL186" s="106" t="s">
        <v>400</v>
      </c>
      <c r="AM186" s="106">
        <v>0</v>
      </c>
    </row>
    <row r="187" spans="1:39" s="94" customFormat="1" ht="86.25" customHeight="1" x14ac:dyDescent="0.5">
      <c r="A187" s="123">
        <v>5</v>
      </c>
      <c r="B187" s="126" t="s">
        <v>291</v>
      </c>
      <c r="C187" s="105">
        <v>250</v>
      </c>
      <c r="D187" s="105">
        <v>21</v>
      </c>
      <c r="E187" s="105">
        <v>650</v>
      </c>
      <c r="F187" s="105">
        <v>31</v>
      </c>
      <c r="G187" s="105">
        <v>100</v>
      </c>
      <c r="H187" s="105">
        <v>21</v>
      </c>
      <c r="I187" s="105">
        <v>1800</v>
      </c>
      <c r="J187" s="105">
        <v>28</v>
      </c>
      <c r="K187" s="105">
        <v>0</v>
      </c>
      <c r="L187" s="105">
        <v>4201</v>
      </c>
      <c r="M187" s="105">
        <v>15</v>
      </c>
      <c r="N187" s="106">
        <v>4</v>
      </c>
      <c r="O187" s="106">
        <v>1250</v>
      </c>
      <c r="P187" s="106">
        <v>0</v>
      </c>
      <c r="Q187" s="106">
        <v>38</v>
      </c>
      <c r="R187" s="106">
        <v>113</v>
      </c>
      <c r="S187" s="106">
        <v>2103</v>
      </c>
      <c r="T187" s="106">
        <v>10</v>
      </c>
      <c r="U187" s="106">
        <v>810</v>
      </c>
      <c r="V187" s="106">
        <v>0</v>
      </c>
      <c r="W187" s="106">
        <v>125</v>
      </c>
      <c r="X187" s="106">
        <v>57</v>
      </c>
      <c r="Y187" s="106">
        <v>2024</v>
      </c>
      <c r="Z187" s="106">
        <v>2</v>
      </c>
      <c r="AA187" s="106">
        <v>112</v>
      </c>
      <c r="AB187" s="106">
        <v>0</v>
      </c>
      <c r="AC187" s="106">
        <v>40</v>
      </c>
      <c r="AD187" s="106">
        <v>113</v>
      </c>
      <c r="AE187" s="106">
        <v>2103</v>
      </c>
      <c r="AF187" s="106">
        <v>17</v>
      </c>
      <c r="AG187" s="106">
        <v>1528</v>
      </c>
      <c r="AH187" s="106">
        <v>0</v>
      </c>
      <c r="AI187" s="106">
        <v>270</v>
      </c>
      <c r="AJ187" s="106" t="s">
        <v>400</v>
      </c>
      <c r="AK187" s="106">
        <v>1290</v>
      </c>
      <c r="AL187" s="106" t="s">
        <v>400</v>
      </c>
      <c r="AM187" s="106">
        <v>0</v>
      </c>
    </row>
    <row r="188" spans="1:39" s="94" customFormat="1" ht="86.25" customHeight="1" x14ac:dyDescent="0.5">
      <c r="A188" s="123">
        <v>6</v>
      </c>
      <c r="B188" s="125" t="s">
        <v>319</v>
      </c>
      <c r="C188" s="105">
        <v>250</v>
      </c>
      <c r="D188" s="105">
        <v>16</v>
      </c>
      <c r="E188" s="105">
        <v>500</v>
      </c>
      <c r="F188" s="105">
        <v>27</v>
      </c>
      <c r="G188" s="105">
        <v>120</v>
      </c>
      <c r="H188" s="105">
        <v>26</v>
      </c>
      <c r="I188" s="105">
        <v>1000</v>
      </c>
      <c r="J188" s="105">
        <v>24</v>
      </c>
      <c r="K188" s="105">
        <v>0</v>
      </c>
      <c r="L188" s="105">
        <v>3440.7000000000003</v>
      </c>
      <c r="M188" s="105">
        <v>0</v>
      </c>
      <c r="N188" s="106">
        <v>2</v>
      </c>
      <c r="O188" s="106">
        <v>78</v>
      </c>
      <c r="P188" s="106">
        <v>0</v>
      </c>
      <c r="Q188" s="106">
        <v>39</v>
      </c>
      <c r="R188" s="106">
        <v>59</v>
      </c>
      <c r="S188" s="106">
        <v>4157</v>
      </c>
      <c r="T188" s="106">
        <v>6</v>
      </c>
      <c r="U188" s="106">
        <v>1100</v>
      </c>
      <c r="V188" s="106">
        <v>0</v>
      </c>
      <c r="W188" s="106">
        <v>105</v>
      </c>
      <c r="X188" s="106">
        <v>32</v>
      </c>
      <c r="Y188" s="106">
        <v>1100</v>
      </c>
      <c r="Z188" s="106">
        <v>10</v>
      </c>
      <c r="AA188" s="106">
        <v>308</v>
      </c>
      <c r="AB188" s="106">
        <v>0</v>
      </c>
      <c r="AC188" s="106">
        <v>40</v>
      </c>
      <c r="AD188" s="106">
        <v>59</v>
      </c>
      <c r="AE188" s="106">
        <v>4157</v>
      </c>
      <c r="AF188" s="106">
        <v>3</v>
      </c>
      <c r="AG188" s="106">
        <v>193</v>
      </c>
      <c r="AH188" s="106">
        <v>0</v>
      </c>
      <c r="AI188" s="106">
        <v>255</v>
      </c>
      <c r="AJ188" s="106" t="s">
        <v>400</v>
      </c>
      <c r="AK188" s="106">
        <v>2250</v>
      </c>
      <c r="AL188" s="106" t="s">
        <v>400</v>
      </c>
      <c r="AM188" s="106">
        <v>0</v>
      </c>
    </row>
    <row r="189" spans="1:39" s="94" customFormat="1" ht="86.25" customHeight="1" x14ac:dyDescent="0.5">
      <c r="A189" s="123">
        <v>7</v>
      </c>
      <c r="B189" s="126" t="s">
        <v>293</v>
      </c>
      <c r="C189" s="105">
        <v>100</v>
      </c>
      <c r="D189" s="105">
        <v>21</v>
      </c>
      <c r="E189" s="105">
        <v>480</v>
      </c>
      <c r="F189" s="105">
        <v>29</v>
      </c>
      <c r="G189" s="105">
        <v>100</v>
      </c>
      <c r="H189" s="105">
        <v>23</v>
      </c>
      <c r="I189" s="105">
        <v>1500</v>
      </c>
      <c r="J189" s="105">
        <v>18</v>
      </c>
      <c r="K189" s="105">
        <v>0</v>
      </c>
      <c r="L189" s="105">
        <v>3786.3</v>
      </c>
      <c r="M189" s="105">
        <v>0</v>
      </c>
      <c r="N189" s="106">
        <v>5</v>
      </c>
      <c r="O189" s="106">
        <v>175</v>
      </c>
      <c r="P189" s="106">
        <v>0</v>
      </c>
      <c r="Q189" s="106">
        <v>39</v>
      </c>
      <c r="R189" s="106">
        <v>89</v>
      </c>
      <c r="S189" s="106">
        <v>1841</v>
      </c>
      <c r="T189" s="106">
        <v>35</v>
      </c>
      <c r="U189" s="106">
        <v>1700</v>
      </c>
      <c r="V189" s="106">
        <v>0</v>
      </c>
      <c r="W189" s="106">
        <v>117</v>
      </c>
      <c r="X189" s="106">
        <v>37</v>
      </c>
      <c r="Y189" s="106">
        <v>37</v>
      </c>
      <c r="Z189" s="106">
        <v>1</v>
      </c>
      <c r="AA189" s="106">
        <v>62</v>
      </c>
      <c r="AB189" s="106">
        <v>0</v>
      </c>
      <c r="AC189" s="106">
        <v>40</v>
      </c>
      <c r="AD189" s="106">
        <v>89</v>
      </c>
      <c r="AE189" s="106">
        <v>1841</v>
      </c>
      <c r="AF189" s="106">
        <v>2</v>
      </c>
      <c r="AG189" s="106">
        <v>130</v>
      </c>
      <c r="AH189" s="106">
        <v>0</v>
      </c>
      <c r="AI189" s="106">
        <v>335</v>
      </c>
      <c r="AJ189" s="106" t="s">
        <v>400</v>
      </c>
      <c r="AK189" s="106">
        <v>2005</v>
      </c>
      <c r="AL189" s="106" t="s">
        <v>400</v>
      </c>
      <c r="AM189" s="106">
        <v>0</v>
      </c>
    </row>
    <row r="190" spans="1:39" s="94" customFormat="1" ht="86.25" customHeight="1" x14ac:dyDescent="0.5">
      <c r="A190" s="123">
        <v>8</v>
      </c>
      <c r="B190" s="127" t="s">
        <v>294</v>
      </c>
      <c r="C190" s="105">
        <v>300</v>
      </c>
      <c r="D190" s="105">
        <v>24</v>
      </c>
      <c r="E190" s="105">
        <v>500</v>
      </c>
      <c r="F190" s="105">
        <v>33</v>
      </c>
      <c r="G190" s="105">
        <v>140</v>
      </c>
      <c r="H190" s="105">
        <v>31</v>
      </c>
      <c r="I190" s="105">
        <v>1000</v>
      </c>
      <c r="J190" s="105">
        <v>21</v>
      </c>
      <c r="K190" s="105">
        <v>0</v>
      </c>
      <c r="L190" s="105">
        <v>3787.2000000000003</v>
      </c>
      <c r="M190" s="105">
        <v>0</v>
      </c>
      <c r="N190" s="106">
        <v>3</v>
      </c>
      <c r="O190" s="106">
        <v>335</v>
      </c>
      <c r="P190" s="106">
        <v>0</v>
      </c>
      <c r="Q190" s="106">
        <v>35</v>
      </c>
      <c r="R190" s="106">
        <v>164</v>
      </c>
      <c r="S190" s="106">
        <v>3857</v>
      </c>
      <c r="T190" s="106">
        <v>22</v>
      </c>
      <c r="U190" s="106">
        <v>256</v>
      </c>
      <c r="V190" s="106">
        <v>0</v>
      </c>
      <c r="W190" s="106">
        <v>93</v>
      </c>
      <c r="X190" s="106">
        <v>23</v>
      </c>
      <c r="Y190" s="106">
        <v>270</v>
      </c>
      <c r="Z190" s="106">
        <v>6</v>
      </c>
      <c r="AA190" s="106">
        <v>321</v>
      </c>
      <c r="AB190" s="106">
        <v>0</v>
      </c>
      <c r="AC190" s="106">
        <v>46</v>
      </c>
      <c r="AD190" s="106">
        <v>164</v>
      </c>
      <c r="AE190" s="106">
        <v>3857</v>
      </c>
      <c r="AF190" s="106">
        <v>4</v>
      </c>
      <c r="AG190" s="106">
        <v>300</v>
      </c>
      <c r="AH190" s="106">
        <v>0</v>
      </c>
      <c r="AI190" s="106">
        <v>3630</v>
      </c>
      <c r="AJ190" s="106" t="s">
        <v>400</v>
      </c>
      <c r="AK190" s="106">
        <v>1928</v>
      </c>
      <c r="AL190" s="106" t="s">
        <v>400</v>
      </c>
      <c r="AM190" s="106">
        <v>0</v>
      </c>
    </row>
    <row r="191" spans="1:39" s="94" customFormat="1" ht="86.25" customHeight="1" x14ac:dyDescent="0.5">
      <c r="A191" s="123">
        <v>9</v>
      </c>
      <c r="B191" s="125" t="s">
        <v>295</v>
      </c>
      <c r="C191" s="105">
        <v>280</v>
      </c>
      <c r="D191" s="105">
        <v>17</v>
      </c>
      <c r="E191" s="105">
        <v>350</v>
      </c>
      <c r="F191" s="105">
        <v>31</v>
      </c>
      <c r="G191" s="105">
        <v>100</v>
      </c>
      <c r="H191" s="105">
        <v>20</v>
      </c>
      <c r="I191" s="105">
        <v>1500</v>
      </c>
      <c r="J191" s="105">
        <v>21</v>
      </c>
      <c r="K191" s="105">
        <v>0</v>
      </c>
      <c r="L191" s="105">
        <v>3615.3</v>
      </c>
      <c r="M191" s="105">
        <v>10</v>
      </c>
      <c r="N191" s="106">
        <v>5</v>
      </c>
      <c r="O191" s="106">
        <v>680</v>
      </c>
      <c r="P191" s="106">
        <v>0</v>
      </c>
      <c r="Q191" s="106">
        <v>40</v>
      </c>
      <c r="R191" s="106">
        <v>81</v>
      </c>
      <c r="S191" s="106">
        <v>1592</v>
      </c>
      <c r="T191" s="106">
        <v>10</v>
      </c>
      <c r="U191" s="106">
        <v>787</v>
      </c>
      <c r="V191" s="106">
        <v>0</v>
      </c>
      <c r="W191" s="106">
        <v>75</v>
      </c>
      <c r="X191" s="106">
        <v>29</v>
      </c>
      <c r="Y191" s="106">
        <v>674</v>
      </c>
      <c r="Z191" s="106">
        <v>5</v>
      </c>
      <c r="AA191" s="106">
        <v>464</v>
      </c>
      <c r="AB191" s="106">
        <v>0</v>
      </c>
      <c r="AC191" s="106">
        <v>45</v>
      </c>
      <c r="AD191" s="106">
        <v>81</v>
      </c>
      <c r="AE191" s="106">
        <v>1592</v>
      </c>
      <c r="AF191" s="106">
        <v>4</v>
      </c>
      <c r="AG191" s="106">
        <v>345</v>
      </c>
      <c r="AH191" s="106">
        <v>0</v>
      </c>
      <c r="AI191" s="106">
        <v>250</v>
      </c>
      <c r="AJ191" s="106" t="s">
        <v>400</v>
      </c>
      <c r="AK191" s="106">
        <v>1684</v>
      </c>
      <c r="AL191" s="106" t="s">
        <v>400</v>
      </c>
      <c r="AM191" s="106">
        <v>0</v>
      </c>
    </row>
    <row r="192" spans="1:39" s="94" customFormat="1" ht="86.25" customHeight="1" x14ac:dyDescent="0.5">
      <c r="A192" s="123">
        <v>10</v>
      </c>
      <c r="B192" s="127" t="s">
        <v>296</v>
      </c>
      <c r="C192" s="105">
        <v>140</v>
      </c>
      <c r="D192" s="105">
        <v>14</v>
      </c>
      <c r="E192" s="105">
        <v>400</v>
      </c>
      <c r="F192" s="105">
        <v>26</v>
      </c>
      <c r="G192" s="105">
        <v>120</v>
      </c>
      <c r="H192" s="105">
        <v>28</v>
      </c>
      <c r="I192" s="105">
        <v>1600</v>
      </c>
      <c r="J192" s="105">
        <v>25</v>
      </c>
      <c r="K192" s="105">
        <v>0</v>
      </c>
      <c r="L192" s="105">
        <v>3679.2000000000003</v>
      </c>
      <c r="M192" s="105">
        <v>10</v>
      </c>
      <c r="N192" s="106">
        <v>3</v>
      </c>
      <c r="O192" s="106">
        <v>140</v>
      </c>
      <c r="P192" s="106">
        <v>0</v>
      </c>
      <c r="Q192" s="106">
        <v>43</v>
      </c>
      <c r="R192" s="106">
        <v>98</v>
      </c>
      <c r="S192" s="106">
        <v>7554</v>
      </c>
      <c r="T192" s="106">
        <v>19</v>
      </c>
      <c r="U192" s="106">
        <v>1820</v>
      </c>
      <c r="V192" s="106">
        <v>0</v>
      </c>
      <c r="W192" s="106">
        <v>85</v>
      </c>
      <c r="X192" s="106">
        <v>56</v>
      </c>
      <c r="Y192" s="106"/>
      <c r="Z192" s="106">
        <v>3</v>
      </c>
      <c r="AA192" s="106">
        <v>165</v>
      </c>
      <c r="AB192" s="106">
        <v>0</v>
      </c>
      <c r="AC192" s="106">
        <v>45</v>
      </c>
      <c r="AD192" s="106">
        <v>98</v>
      </c>
      <c r="AE192" s="106">
        <v>7554</v>
      </c>
      <c r="AF192" s="106">
        <v>2</v>
      </c>
      <c r="AG192" s="106">
        <v>100</v>
      </c>
      <c r="AH192" s="106">
        <v>0</v>
      </c>
      <c r="AI192" s="106">
        <v>335</v>
      </c>
      <c r="AJ192" s="106" t="s">
        <v>400</v>
      </c>
      <c r="AK192" s="106">
        <v>2710</v>
      </c>
      <c r="AL192" s="106" t="s">
        <v>400</v>
      </c>
      <c r="AM192" s="106">
        <v>0</v>
      </c>
    </row>
    <row r="193" spans="1:39" s="94" customFormat="1" ht="86.25" customHeight="1" x14ac:dyDescent="0.5">
      <c r="A193" s="123">
        <v>11</v>
      </c>
      <c r="B193" s="125" t="s">
        <v>297</v>
      </c>
      <c r="C193" s="105">
        <v>100</v>
      </c>
      <c r="D193" s="105">
        <v>16</v>
      </c>
      <c r="E193" s="105">
        <v>350</v>
      </c>
      <c r="F193" s="105">
        <v>34</v>
      </c>
      <c r="G193" s="105">
        <v>70</v>
      </c>
      <c r="H193" s="105">
        <v>20</v>
      </c>
      <c r="I193" s="105">
        <v>1400</v>
      </c>
      <c r="J193" s="105">
        <v>20</v>
      </c>
      <c r="K193" s="105">
        <v>0</v>
      </c>
      <c r="L193" s="105">
        <v>3600.9</v>
      </c>
      <c r="M193" s="105">
        <v>0</v>
      </c>
      <c r="N193" s="106">
        <v>4</v>
      </c>
      <c r="O193" s="106">
        <v>475</v>
      </c>
      <c r="P193" s="106">
        <v>0</v>
      </c>
      <c r="Q193" s="106">
        <v>43</v>
      </c>
      <c r="R193" s="106">
        <v>60</v>
      </c>
      <c r="S193" s="106">
        <v>1669</v>
      </c>
      <c r="T193" s="106">
        <v>4</v>
      </c>
      <c r="U193" s="106">
        <v>500</v>
      </c>
      <c r="V193" s="106">
        <v>0</v>
      </c>
      <c r="W193" s="106">
        <v>82</v>
      </c>
      <c r="X193" s="106">
        <v>27</v>
      </c>
      <c r="Y193" s="106">
        <v>3671</v>
      </c>
      <c r="Z193" s="106">
        <v>5</v>
      </c>
      <c r="AA193" s="106">
        <v>187</v>
      </c>
      <c r="AB193" s="106">
        <v>0</v>
      </c>
      <c r="AC193" s="106">
        <v>60</v>
      </c>
      <c r="AD193" s="106">
        <v>60</v>
      </c>
      <c r="AE193" s="106">
        <v>1669</v>
      </c>
      <c r="AF193" s="106">
        <v>2</v>
      </c>
      <c r="AG193" s="106">
        <v>120</v>
      </c>
      <c r="AH193" s="106">
        <v>0</v>
      </c>
      <c r="AI193" s="106">
        <v>260</v>
      </c>
      <c r="AJ193" s="106" t="s">
        <v>400</v>
      </c>
      <c r="AK193" s="106">
        <v>2100</v>
      </c>
      <c r="AL193" s="106" t="s">
        <v>400</v>
      </c>
      <c r="AM193" s="106">
        <v>0</v>
      </c>
    </row>
    <row r="194" spans="1:39" s="94" customFormat="1" ht="86.25" customHeight="1" x14ac:dyDescent="0.5">
      <c r="A194" s="123">
        <v>12</v>
      </c>
      <c r="B194" s="125" t="s">
        <v>298</v>
      </c>
      <c r="C194" s="105">
        <v>340</v>
      </c>
      <c r="D194" s="105">
        <v>21</v>
      </c>
      <c r="E194" s="105">
        <v>400</v>
      </c>
      <c r="F194" s="105">
        <v>30</v>
      </c>
      <c r="G194" s="105">
        <v>50</v>
      </c>
      <c r="H194" s="105">
        <v>19</v>
      </c>
      <c r="I194" s="105">
        <v>1350</v>
      </c>
      <c r="J194" s="105">
        <v>28</v>
      </c>
      <c r="K194" s="105">
        <v>0</v>
      </c>
      <c r="L194" s="105">
        <v>3778.2000000000003</v>
      </c>
      <c r="M194" s="105">
        <v>5</v>
      </c>
      <c r="N194" s="106">
        <v>2</v>
      </c>
      <c r="O194" s="106">
        <v>500</v>
      </c>
      <c r="P194" s="106">
        <v>0</v>
      </c>
      <c r="Q194" s="106">
        <v>46</v>
      </c>
      <c r="R194" s="106">
        <v>74</v>
      </c>
      <c r="S194" s="106">
        <v>1901</v>
      </c>
      <c r="T194" s="106">
        <v>18</v>
      </c>
      <c r="U194" s="106">
        <v>1856</v>
      </c>
      <c r="V194" s="106">
        <v>0</v>
      </c>
      <c r="W194" s="106">
        <v>90</v>
      </c>
      <c r="X194" s="106">
        <v>45</v>
      </c>
      <c r="Y194" s="106">
        <v>1647</v>
      </c>
      <c r="Z194" s="106">
        <v>6</v>
      </c>
      <c r="AA194" s="106">
        <v>549</v>
      </c>
      <c r="AB194" s="106">
        <v>0</v>
      </c>
      <c r="AC194" s="106">
        <v>40</v>
      </c>
      <c r="AD194" s="106">
        <v>74</v>
      </c>
      <c r="AE194" s="106">
        <v>1901</v>
      </c>
      <c r="AF194" s="106">
        <v>4</v>
      </c>
      <c r="AG194" s="106">
        <v>397</v>
      </c>
      <c r="AH194" s="106">
        <v>0</v>
      </c>
      <c r="AI194" s="106">
        <v>240</v>
      </c>
      <c r="AJ194" s="106" t="s">
        <v>400</v>
      </c>
      <c r="AK194" s="106">
        <v>3025</v>
      </c>
      <c r="AL194" s="106" t="s">
        <v>400</v>
      </c>
      <c r="AM194" s="106">
        <v>0</v>
      </c>
    </row>
    <row r="195" spans="1:39" s="94" customFormat="1" ht="86.25" customHeight="1" x14ac:dyDescent="0.5">
      <c r="A195" s="123">
        <v>13</v>
      </c>
      <c r="B195" s="126" t="s">
        <v>299</v>
      </c>
      <c r="C195" s="105">
        <v>180</v>
      </c>
      <c r="D195" s="105">
        <v>19</v>
      </c>
      <c r="E195" s="105">
        <v>350</v>
      </c>
      <c r="F195" s="105">
        <v>29</v>
      </c>
      <c r="G195" s="105">
        <v>80</v>
      </c>
      <c r="H195" s="105">
        <v>23</v>
      </c>
      <c r="I195" s="105">
        <v>1000</v>
      </c>
      <c r="J195" s="105">
        <v>19</v>
      </c>
      <c r="K195" s="105">
        <v>0</v>
      </c>
      <c r="L195" s="105">
        <v>3222.9</v>
      </c>
      <c r="M195" s="105">
        <v>10</v>
      </c>
      <c r="N195" s="106">
        <v>4</v>
      </c>
      <c r="O195" s="106">
        <v>138</v>
      </c>
      <c r="P195" s="106">
        <v>0</v>
      </c>
      <c r="Q195" s="106">
        <v>42</v>
      </c>
      <c r="R195" s="106">
        <v>97</v>
      </c>
      <c r="S195" s="106">
        <v>6951</v>
      </c>
      <c r="T195" s="106">
        <v>8</v>
      </c>
      <c r="U195" s="106">
        <v>980</v>
      </c>
      <c r="V195" s="106">
        <v>0</v>
      </c>
      <c r="W195" s="106">
        <v>84</v>
      </c>
      <c r="X195" s="106">
        <v>62</v>
      </c>
      <c r="Y195" s="106">
        <v>5605</v>
      </c>
      <c r="Z195" s="106">
        <v>9</v>
      </c>
      <c r="AA195" s="106">
        <v>641</v>
      </c>
      <c r="AB195" s="106">
        <v>0</v>
      </c>
      <c r="AC195" s="106">
        <v>45</v>
      </c>
      <c r="AD195" s="106">
        <v>97</v>
      </c>
      <c r="AE195" s="106">
        <v>6951</v>
      </c>
      <c r="AF195" s="106">
        <v>8</v>
      </c>
      <c r="AG195" s="106">
        <v>434</v>
      </c>
      <c r="AH195" s="106">
        <v>0</v>
      </c>
      <c r="AI195" s="106">
        <v>230</v>
      </c>
      <c r="AJ195" s="106" t="s">
        <v>400</v>
      </c>
      <c r="AK195" s="106">
        <v>1427</v>
      </c>
      <c r="AL195" s="106" t="s">
        <v>400</v>
      </c>
      <c r="AM195" s="106">
        <v>0</v>
      </c>
    </row>
    <row r="196" spans="1:39" s="94" customFormat="1" ht="86.25" customHeight="1" x14ac:dyDescent="0.5">
      <c r="A196" s="123">
        <v>14</v>
      </c>
      <c r="B196" s="126" t="s">
        <v>300</v>
      </c>
      <c r="C196" s="105">
        <v>160</v>
      </c>
      <c r="D196" s="105">
        <v>23</v>
      </c>
      <c r="E196" s="105">
        <v>300</v>
      </c>
      <c r="F196" s="105">
        <v>31</v>
      </c>
      <c r="G196" s="105">
        <v>120</v>
      </c>
      <c r="H196" s="105">
        <v>31</v>
      </c>
      <c r="I196" s="105">
        <v>1400</v>
      </c>
      <c r="J196" s="105">
        <v>24</v>
      </c>
      <c r="K196" s="105">
        <v>0</v>
      </c>
      <c r="L196" s="105">
        <v>3869.1</v>
      </c>
      <c r="M196" s="105">
        <v>10</v>
      </c>
      <c r="N196" s="106">
        <v>5</v>
      </c>
      <c r="O196" s="106">
        <v>380</v>
      </c>
      <c r="P196" s="106">
        <v>0</v>
      </c>
      <c r="Q196" s="106">
        <v>39</v>
      </c>
      <c r="R196" s="106">
        <v>113</v>
      </c>
      <c r="S196" s="106">
        <v>5313</v>
      </c>
      <c r="T196" s="106">
        <v>8</v>
      </c>
      <c r="U196" s="106">
        <v>687</v>
      </c>
      <c r="V196" s="106">
        <v>0</v>
      </c>
      <c r="W196" s="106">
        <v>57</v>
      </c>
      <c r="X196" s="106">
        <v>51</v>
      </c>
      <c r="Y196" s="106">
        <v>1154</v>
      </c>
      <c r="Z196" s="106">
        <v>2</v>
      </c>
      <c r="AA196" s="106">
        <v>102</v>
      </c>
      <c r="AB196" s="106">
        <v>0</v>
      </c>
      <c r="AC196" s="106">
        <v>45</v>
      </c>
      <c r="AD196" s="106">
        <v>113</v>
      </c>
      <c r="AE196" s="106">
        <v>5313</v>
      </c>
      <c r="AF196" s="106">
        <v>6</v>
      </c>
      <c r="AG196" s="106">
        <v>315</v>
      </c>
      <c r="AH196" s="106">
        <v>0</v>
      </c>
      <c r="AI196" s="106">
        <v>350</v>
      </c>
      <c r="AJ196" s="106" t="s">
        <v>400</v>
      </c>
      <c r="AK196" s="106">
        <v>2003</v>
      </c>
      <c r="AL196" s="106" t="s">
        <v>400</v>
      </c>
      <c r="AM196" s="106">
        <v>0</v>
      </c>
    </row>
    <row r="197" spans="1:39" s="94" customFormat="1" ht="86.25" customHeight="1" x14ac:dyDescent="0.5">
      <c r="A197" s="123">
        <v>15</v>
      </c>
      <c r="B197" s="126" t="s">
        <v>320</v>
      </c>
      <c r="C197" s="105">
        <v>250</v>
      </c>
      <c r="D197" s="105">
        <v>24</v>
      </c>
      <c r="E197" s="105">
        <v>200</v>
      </c>
      <c r="F197" s="105">
        <v>47</v>
      </c>
      <c r="G197" s="105">
        <v>150</v>
      </c>
      <c r="H197" s="105">
        <v>28</v>
      </c>
      <c r="I197" s="105">
        <v>1300</v>
      </c>
      <c r="J197" s="105">
        <v>31</v>
      </c>
      <c r="K197" s="105">
        <v>0</v>
      </c>
      <c r="L197" s="105">
        <v>4878.9000000000005</v>
      </c>
      <c r="M197" s="105">
        <v>0</v>
      </c>
      <c r="N197" s="106">
        <v>4</v>
      </c>
      <c r="O197" s="106">
        <v>746</v>
      </c>
      <c r="P197" s="106">
        <v>0</v>
      </c>
      <c r="Q197" s="106">
        <v>78</v>
      </c>
      <c r="R197" s="106">
        <v>51</v>
      </c>
      <c r="S197" s="106">
        <v>1122</v>
      </c>
      <c r="T197" s="106">
        <v>4</v>
      </c>
      <c r="U197" s="106">
        <v>705</v>
      </c>
      <c r="V197" s="106">
        <v>0</v>
      </c>
      <c r="W197" s="106">
        <v>81</v>
      </c>
      <c r="X197" s="106">
        <v>25</v>
      </c>
      <c r="Y197" s="106">
        <v>6227</v>
      </c>
      <c r="Z197" s="106">
        <v>5</v>
      </c>
      <c r="AA197" s="106">
        <v>126</v>
      </c>
      <c r="AB197" s="106">
        <v>0</v>
      </c>
      <c r="AC197" s="106">
        <v>40</v>
      </c>
      <c r="AD197" s="106">
        <v>51</v>
      </c>
      <c r="AE197" s="106">
        <v>1122</v>
      </c>
      <c r="AF197" s="106">
        <v>6</v>
      </c>
      <c r="AG197" s="106">
        <v>400</v>
      </c>
      <c r="AH197" s="106">
        <v>0</v>
      </c>
      <c r="AI197" s="106">
        <v>981</v>
      </c>
      <c r="AJ197" s="106" t="s">
        <v>400</v>
      </c>
      <c r="AK197" s="106">
        <v>890</v>
      </c>
      <c r="AL197" s="106" t="s">
        <v>400</v>
      </c>
      <c r="AM197" s="106">
        <v>0</v>
      </c>
    </row>
    <row r="198" spans="1:39" s="94" customFormat="1" ht="86.25" customHeight="1" x14ac:dyDescent="0.5">
      <c r="A198" s="123">
        <v>16</v>
      </c>
      <c r="B198" s="126" t="s">
        <v>302</v>
      </c>
      <c r="C198" s="105">
        <v>320</v>
      </c>
      <c r="D198" s="105">
        <v>26</v>
      </c>
      <c r="E198" s="105">
        <v>180</v>
      </c>
      <c r="F198" s="105">
        <v>38</v>
      </c>
      <c r="G198" s="105">
        <v>100</v>
      </c>
      <c r="H198" s="105">
        <v>24</v>
      </c>
      <c r="I198" s="105">
        <v>1400</v>
      </c>
      <c r="J198" s="105">
        <v>38</v>
      </c>
      <c r="K198" s="105">
        <v>0</v>
      </c>
      <c r="L198" s="105">
        <v>4924.8</v>
      </c>
      <c r="M198" s="105">
        <v>8</v>
      </c>
      <c r="N198" s="106">
        <v>1</v>
      </c>
      <c r="O198" s="106">
        <v>120</v>
      </c>
      <c r="P198" s="106">
        <v>0</v>
      </c>
      <c r="Q198" s="106">
        <v>46</v>
      </c>
      <c r="R198" s="106">
        <v>80</v>
      </c>
      <c r="S198" s="106">
        <v>1588</v>
      </c>
      <c r="T198" s="106">
        <v>4</v>
      </c>
      <c r="U198" s="106">
        <v>349</v>
      </c>
      <c r="V198" s="106">
        <v>0</v>
      </c>
      <c r="W198" s="106">
        <v>57</v>
      </c>
      <c r="X198" s="106">
        <v>51</v>
      </c>
      <c r="Y198" s="106">
        <v>1689</v>
      </c>
      <c r="Z198" s="106">
        <v>0</v>
      </c>
      <c r="AA198" s="106">
        <v>0</v>
      </c>
      <c r="AB198" s="106">
        <v>0</v>
      </c>
      <c r="AC198" s="106">
        <v>47</v>
      </c>
      <c r="AD198" s="106">
        <v>80</v>
      </c>
      <c r="AE198" s="106">
        <v>1588</v>
      </c>
      <c r="AF198" s="106">
        <v>4</v>
      </c>
      <c r="AG198" s="106">
        <v>310</v>
      </c>
      <c r="AH198" s="106">
        <v>0</v>
      </c>
      <c r="AI198" s="106">
        <v>540</v>
      </c>
      <c r="AJ198" s="106" t="s">
        <v>400</v>
      </c>
      <c r="AK198" s="106">
        <v>247</v>
      </c>
      <c r="AL198" s="106" t="s">
        <v>400</v>
      </c>
      <c r="AM198" s="106">
        <v>0</v>
      </c>
    </row>
    <row r="199" spans="1:39" s="94" customFormat="1" ht="86.25" customHeight="1" x14ac:dyDescent="0.5">
      <c r="A199" s="123">
        <v>17</v>
      </c>
      <c r="B199" s="126" t="s">
        <v>303</v>
      </c>
      <c r="C199" s="105">
        <v>280</v>
      </c>
      <c r="D199" s="105">
        <v>26</v>
      </c>
      <c r="E199" s="105">
        <v>300</v>
      </c>
      <c r="F199" s="105">
        <v>29</v>
      </c>
      <c r="G199" s="105">
        <v>140</v>
      </c>
      <c r="H199" s="105">
        <v>21</v>
      </c>
      <c r="I199" s="105">
        <v>1800</v>
      </c>
      <c r="J199" s="105">
        <v>26</v>
      </c>
      <c r="K199" s="105">
        <v>0</v>
      </c>
      <c r="L199" s="105">
        <v>3951</v>
      </c>
      <c r="M199" s="105">
        <v>0</v>
      </c>
      <c r="N199" s="106">
        <v>3</v>
      </c>
      <c r="O199" s="106">
        <v>29</v>
      </c>
      <c r="P199" s="106">
        <v>0</v>
      </c>
      <c r="Q199" s="106">
        <v>44</v>
      </c>
      <c r="R199" s="106">
        <v>133</v>
      </c>
      <c r="S199" s="106">
        <v>2908</v>
      </c>
      <c r="T199" s="106">
        <v>5</v>
      </c>
      <c r="U199" s="106">
        <v>612</v>
      </c>
      <c r="V199" s="106">
        <v>0</v>
      </c>
      <c r="W199" s="106">
        <v>115</v>
      </c>
      <c r="X199" s="106">
        <v>3</v>
      </c>
      <c r="Y199" s="106">
        <v>34</v>
      </c>
      <c r="Z199" s="106">
        <v>9</v>
      </c>
      <c r="AA199" s="106">
        <v>599</v>
      </c>
      <c r="AB199" s="106">
        <v>0</v>
      </c>
      <c r="AC199" s="106">
        <v>45</v>
      </c>
      <c r="AD199" s="106">
        <v>133</v>
      </c>
      <c r="AE199" s="106">
        <v>2908</v>
      </c>
      <c r="AF199" s="106">
        <v>2</v>
      </c>
      <c r="AG199" s="106">
        <v>105</v>
      </c>
      <c r="AH199" s="106">
        <v>0</v>
      </c>
      <c r="AI199" s="106">
        <v>1400</v>
      </c>
      <c r="AJ199" s="106" t="s">
        <v>400</v>
      </c>
      <c r="AK199" s="106">
        <v>2455</v>
      </c>
      <c r="AL199" s="106" t="s">
        <v>400</v>
      </c>
      <c r="AM199" s="106">
        <v>0</v>
      </c>
    </row>
    <row r="200" spans="1:39" s="94" customFormat="1" ht="86.25" customHeight="1" x14ac:dyDescent="0.5">
      <c r="A200" s="123">
        <v>18</v>
      </c>
      <c r="B200" s="126" t="s">
        <v>304</v>
      </c>
      <c r="C200" s="105">
        <v>260</v>
      </c>
      <c r="D200" s="105">
        <v>34</v>
      </c>
      <c r="E200" s="105">
        <v>350</v>
      </c>
      <c r="F200" s="105">
        <v>34</v>
      </c>
      <c r="G200" s="105">
        <v>120</v>
      </c>
      <c r="H200" s="105">
        <v>19</v>
      </c>
      <c r="I200" s="105">
        <v>2200</v>
      </c>
      <c r="J200" s="105">
        <v>34</v>
      </c>
      <c r="K200" s="105">
        <v>0</v>
      </c>
      <c r="L200" s="105">
        <v>4616.1000000000004</v>
      </c>
      <c r="M200" s="105">
        <v>0</v>
      </c>
      <c r="N200" s="106">
        <v>3</v>
      </c>
      <c r="O200" s="106">
        <v>182</v>
      </c>
      <c r="P200" s="106">
        <v>0</v>
      </c>
      <c r="Q200" s="106">
        <v>41</v>
      </c>
      <c r="R200" s="106">
        <v>100</v>
      </c>
      <c r="S200" s="106">
        <v>1718</v>
      </c>
      <c r="T200" s="106">
        <v>16</v>
      </c>
      <c r="U200" s="106">
        <v>775</v>
      </c>
      <c r="V200" s="106">
        <v>0</v>
      </c>
      <c r="W200" s="106">
        <v>102</v>
      </c>
      <c r="X200" s="106">
        <v>53</v>
      </c>
      <c r="Y200" s="106">
        <v>1400</v>
      </c>
      <c r="Z200" s="106">
        <v>15</v>
      </c>
      <c r="AA200" s="106">
        <v>1417</v>
      </c>
      <c r="AB200" s="106">
        <v>0</v>
      </c>
      <c r="AC200" s="106">
        <v>86</v>
      </c>
      <c r="AD200" s="106">
        <v>100</v>
      </c>
      <c r="AE200" s="106">
        <v>1718</v>
      </c>
      <c r="AF200" s="106">
        <v>4</v>
      </c>
      <c r="AG200" s="106">
        <v>165</v>
      </c>
      <c r="AH200" s="106">
        <v>0</v>
      </c>
      <c r="AI200" s="106">
        <v>300</v>
      </c>
      <c r="AJ200" s="106" t="s">
        <v>400</v>
      </c>
      <c r="AK200" s="106">
        <v>2010</v>
      </c>
      <c r="AL200" s="106" t="s">
        <v>400</v>
      </c>
      <c r="AM200" s="106">
        <v>0</v>
      </c>
    </row>
    <row r="201" spans="1:39" s="94" customFormat="1" ht="86.25" customHeight="1" x14ac:dyDescent="0.5">
      <c r="A201" s="123">
        <v>19</v>
      </c>
      <c r="B201" s="126" t="s">
        <v>305</v>
      </c>
      <c r="C201" s="105">
        <v>200</v>
      </c>
      <c r="D201" s="105">
        <v>31</v>
      </c>
      <c r="E201" s="105">
        <v>300</v>
      </c>
      <c r="F201" s="105">
        <v>41</v>
      </c>
      <c r="G201" s="105">
        <v>100</v>
      </c>
      <c r="H201" s="105">
        <v>28</v>
      </c>
      <c r="I201" s="105">
        <v>1700</v>
      </c>
      <c r="J201" s="105">
        <v>31</v>
      </c>
      <c r="K201" s="105">
        <v>0</v>
      </c>
      <c r="L201" s="105">
        <v>4816.8</v>
      </c>
      <c r="M201" s="105">
        <v>0</v>
      </c>
      <c r="N201" s="106">
        <v>2</v>
      </c>
      <c r="O201" s="106">
        <v>210</v>
      </c>
      <c r="P201" s="106">
        <v>0</v>
      </c>
      <c r="Q201" s="106">
        <v>43</v>
      </c>
      <c r="R201" s="106">
        <v>48</v>
      </c>
      <c r="S201" s="106">
        <v>713</v>
      </c>
      <c r="T201" s="106">
        <v>6</v>
      </c>
      <c r="U201" s="106">
        <v>836</v>
      </c>
      <c r="V201" s="106">
        <v>0</v>
      </c>
      <c r="W201" s="106">
        <v>80</v>
      </c>
      <c r="X201" s="106">
        <v>35</v>
      </c>
      <c r="Y201" s="106">
        <v>1265</v>
      </c>
      <c r="Z201" s="106">
        <v>2</v>
      </c>
      <c r="AA201" s="106">
        <v>239</v>
      </c>
      <c r="AB201" s="106">
        <v>0</v>
      </c>
      <c r="AC201" s="106">
        <v>37</v>
      </c>
      <c r="AD201" s="106">
        <v>48</v>
      </c>
      <c r="AE201" s="106">
        <v>713</v>
      </c>
      <c r="AF201" s="106">
        <v>4</v>
      </c>
      <c r="AG201" s="106">
        <v>215</v>
      </c>
      <c r="AH201" s="106">
        <v>0</v>
      </c>
      <c r="AI201" s="106">
        <v>220</v>
      </c>
      <c r="AJ201" s="106" t="s">
        <v>400</v>
      </c>
      <c r="AK201" s="106">
        <v>1310</v>
      </c>
      <c r="AL201" s="106" t="s">
        <v>400</v>
      </c>
      <c r="AM201" s="106">
        <v>0</v>
      </c>
    </row>
    <row r="202" spans="1:39" s="94" customFormat="1" ht="86.25" customHeight="1" x14ac:dyDescent="0.5">
      <c r="A202" s="349" t="s">
        <v>124</v>
      </c>
      <c r="B202" s="349"/>
      <c r="C202" s="134">
        <f t="shared" ref="C202:M202" si="27">SUM(C203:C215)</f>
        <v>1123</v>
      </c>
      <c r="D202" s="134">
        <f t="shared" si="27"/>
        <v>1287</v>
      </c>
      <c r="E202" s="134">
        <f t="shared" si="27"/>
        <v>2664</v>
      </c>
      <c r="F202" s="134">
        <f t="shared" si="27"/>
        <v>3500</v>
      </c>
      <c r="G202" s="134">
        <f t="shared" si="27"/>
        <v>906</v>
      </c>
      <c r="H202" s="134">
        <f t="shared" si="27"/>
        <v>530</v>
      </c>
      <c r="I202" s="134">
        <f t="shared" si="27"/>
        <v>14367</v>
      </c>
      <c r="J202" s="134">
        <f t="shared" si="27"/>
        <v>490</v>
      </c>
      <c r="K202" s="134">
        <f t="shared" si="27"/>
        <v>0</v>
      </c>
      <c r="L202" s="134">
        <f t="shared" si="27"/>
        <v>21420</v>
      </c>
      <c r="M202" s="134">
        <f t="shared" si="27"/>
        <v>0</v>
      </c>
      <c r="N202" s="134">
        <f t="shared" ref="N202:AM202" si="28">SUM(N203:N215)</f>
        <v>0</v>
      </c>
      <c r="O202" s="134">
        <f t="shared" si="28"/>
        <v>0</v>
      </c>
      <c r="P202" s="134">
        <f t="shared" si="28"/>
        <v>0</v>
      </c>
      <c r="Q202" s="134">
        <f t="shared" si="28"/>
        <v>85</v>
      </c>
      <c r="R202" s="134">
        <f t="shared" si="28"/>
        <v>859</v>
      </c>
      <c r="S202" s="134">
        <f t="shared" si="28"/>
        <v>13698</v>
      </c>
      <c r="T202" s="134">
        <f t="shared" si="28"/>
        <v>0</v>
      </c>
      <c r="U202" s="134">
        <f t="shared" si="28"/>
        <v>0</v>
      </c>
      <c r="V202" s="134">
        <f>SUM(V203:V215)</f>
        <v>0</v>
      </c>
      <c r="W202" s="134">
        <f t="shared" si="28"/>
        <v>121</v>
      </c>
      <c r="X202" s="134">
        <f t="shared" si="28"/>
        <v>2974.65</v>
      </c>
      <c r="Y202" s="134">
        <f t="shared" si="28"/>
        <v>44948</v>
      </c>
      <c r="Z202" s="134">
        <f t="shared" si="28"/>
        <v>0</v>
      </c>
      <c r="AA202" s="134">
        <f t="shared" si="28"/>
        <v>0</v>
      </c>
      <c r="AB202" s="134">
        <f t="shared" si="28"/>
        <v>0</v>
      </c>
      <c r="AC202" s="134">
        <f t="shared" si="28"/>
        <v>31</v>
      </c>
      <c r="AD202" s="134">
        <f t="shared" si="28"/>
        <v>461</v>
      </c>
      <c r="AE202" s="134">
        <f t="shared" si="28"/>
        <v>7376</v>
      </c>
      <c r="AF202" s="134">
        <f t="shared" si="28"/>
        <v>0</v>
      </c>
      <c r="AG202" s="134">
        <f t="shared" si="28"/>
        <v>0</v>
      </c>
      <c r="AH202" s="134">
        <f t="shared" si="28"/>
        <v>0</v>
      </c>
      <c r="AI202" s="134">
        <f t="shared" si="28"/>
        <v>6500</v>
      </c>
      <c r="AJ202" s="134">
        <f t="shared" si="28"/>
        <v>441.00000000000006</v>
      </c>
      <c r="AK202" s="134">
        <f t="shared" si="28"/>
        <v>6174</v>
      </c>
      <c r="AL202" s="134">
        <f t="shared" si="28"/>
        <v>0</v>
      </c>
      <c r="AM202" s="134">
        <f t="shared" si="28"/>
        <v>0</v>
      </c>
    </row>
    <row r="203" spans="1:39" s="94" customFormat="1" ht="86.25" customHeight="1" x14ac:dyDescent="0.5">
      <c r="A203" s="123">
        <v>1</v>
      </c>
      <c r="B203" s="124" t="s">
        <v>306</v>
      </c>
      <c r="C203" s="105">
        <v>156</v>
      </c>
      <c r="D203" s="105">
        <v>89</v>
      </c>
      <c r="E203" s="105">
        <v>96</v>
      </c>
      <c r="F203" s="105">
        <v>185</v>
      </c>
      <c r="G203" s="105">
        <v>15</v>
      </c>
      <c r="H203" s="105">
        <v>49</v>
      </c>
      <c r="I203" s="105">
        <v>2000</v>
      </c>
      <c r="J203" s="105">
        <v>31</v>
      </c>
      <c r="K203" s="105">
        <v>0</v>
      </c>
      <c r="L203" s="143">
        <v>1458</v>
      </c>
      <c r="M203" s="105">
        <v>0</v>
      </c>
      <c r="N203" s="106">
        <v>0</v>
      </c>
      <c r="O203" s="106">
        <v>0</v>
      </c>
      <c r="P203" s="106">
        <v>0</v>
      </c>
      <c r="Q203" s="106">
        <v>0</v>
      </c>
      <c r="R203" s="106">
        <v>74</v>
      </c>
      <c r="S203" s="106">
        <v>1183</v>
      </c>
      <c r="T203" s="106">
        <v>0</v>
      </c>
      <c r="U203" s="106">
        <v>0</v>
      </c>
      <c r="V203" s="106">
        <v>0</v>
      </c>
      <c r="W203" s="106">
        <v>0</v>
      </c>
      <c r="X203" s="106">
        <v>155</v>
      </c>
      <c r="Y203" s="106">
        <v>2475</v>
      </c>
      <c r="Z203" s="106">
        <v>0</v>
      </c>
      <c r="AA203" s="106">
        <v>0</v>
      </c>
      <c r="AB203" s="106">
        <v>0</v>
      </c>
      <c r="AC203" s="106">
        <v>8</v>
      </c>
      <c r="AD203" s="106">
        <v>42</v>
      </c>
      <c r="AE203" s="106">
        <v>672</v>
      </c>
      <c r="AF203" s="106">
        <v>0</v>
      </c>
      <c r="AG203" s="106">
        <v>0</v>
      </c>
      <c r="AH203" s="106">
        <v>0</v>
      </c>
      <c r="AI203" s="106">
        <v>0</v>
      </c>
      <c r="AJ203" s="106">
        <v>27.900000000000002</v>
      </c>
      <c r="AK203" s="106">
        <v>390.6</v>
      </c>
      <c r="AL203" s="106">
        <v>0</v>
      </c>
      <c r="AM203" s="106">
        <v>0</v>
      </c>
    </row>
    <row r="204" spans="1:39" s="94" customFormat="1" ht="86.25" customHeight="1" x14ac:dyDescent="0.5">
      <c r="A204" s="123">
        <v>2</v>
      </c>
      <c r="B204" s="125" t="s">
        <v>307</v>
      </c>
      <c r="C204" s="105">
        <v>52</v>
      </c>
      <c r="D204" s="105">
        <v>95</v>
      </c>
      <c r="E204" s="105">
        <v>44</v>
      </c>
      <c r="F204" s="105">
        <v>156</v>
      </c>
      <c r="G204" s="105">
        <v>20</v>
      </c>
      <c r="H204" s="105">
        <v>45</v>
      </c>
      <c r="I204" s="105">
        <v>4000</v>
      </c>
      <c r="J204" s="105">
        <v>38</v>
      </c>
      <c r="K204" s="105">
        <v>0</v>
      </c>
      <c r="L204" s="144">
        <v>1300</v>
      </c>
      <c r="M204" s="105">
        <v>0</v>
      </c>
      <c r="N204" s="106">
        <v>0</v>
      </c>
      <c r="O204" s="106">
        <v>0</v>
      </c>
      <c r="P204" s="106">
        <v>0</v>
      </c>
      <c r="Q204" s="106">
        <v>0</v>
      </c>
      <c r="R204" s="106">
        <v>82</v>
      </c>
      <c r="S204" s="106">
        <v>1325</v>
      </c>
      <c r="T204" s="106">
        <v>0</v>
      </c>
      <c r="U204" s="106">
        <v>0</v>
      </c>
      <c r="V204" s="106">
        <v>0</v>
      </c>
      <c r="W204" s="106">
        <v>0</v>
      </c>
      <c r="X204" s="106">
        <v>135</v>
      </c>
      <c r="Y204" s="106">
        <v>2158</v>
      </c>
      <c r="Z204" s="106">
        <v>0</v>
      </c>
      <c r="AA204" s="106">
        <v>0</v>
      </c>
      <c r="AB204" s="106">
        <v>0</v>
      </c>
      <c r="AC204" s="106">
        <v>14</v>
      </c>
      <c r="AD204" s="106">
        <v>38</v>
      </c>
      <c r="AE204" s="106">
        <v>608</v>
      </c>
      <c r="AF204" s="106">
        <v>0</v>
      </c>
      <c r="AG204" s="106">
        <v>0</v>
      </c>
      <c r="AH204" s="106">
        <v>0</v>
      </c>
      <c r="AI204" s="106">
        <v>2264</v>
      </c>
      <c r="AJ204" s="106">
        <v>34.200000000000003</v>
      </c>
      <c r="AK204" s="106">
        <v>478.80000000000007</v>
      </c>
      <c r="AL204" s="106">
        <v>0</v>
      </c>
      <c r="AM204" s="106">
        <v>0</v>
      </c>
    </row>
    <row r="205" spans="1:39" s="94" customFormat="1" ht="86.25" customHeight="1" x14ac:dyDescent="0.5">
      <c r="A205" s="123">
        <v>3</v>
      </c>
      <c r="B205" s="126" t="s">
        <v>308</v>
      </c>
      <c r="C205" s="105">
        <v>20</v>
      </c>
      <c r="D205" s="105">
        <v>82</v>
      </c>
      <c r="E205" s="105">
        <v>20</v>
      </c>
      <c r="F205" s="105">
        <v>356</v>
      </c>
      <c r="G205" s="105">
        <v>0</v>
      </c>
      <c r="H205" s="105">
        <v>42</v>
      </c>
      <c r="I205" s="105">
        <v>120</v>
      </c>
      <c r="J205" s="105">
        <v>29</v>
      </c>
      <c r="K205" s="105">
        <v>0</v>
      </c>
      <c r="L205" s="144">
        <v>1203</v>
      </c>
      <c r="M205" s="105">
        <v>0</v>
      </c>
      <c r="N205" s="106">
        <v>0</v>
      </c>
      <c r="O205" s="106">
        <v>0</v>
      </c>
      <c r="P205" s="106">
        <v>0</v>
      </c>
      <c r="Q205" s="106">
        <v>0</v>
      </c>
      <c r="R205" s="106">
        <v>56</v>
      </c>
      <c r="S205" s="106">
        <v>894</v>
      </c>
      <c r="T205" s="106">
        <v>0</v>
      </c>
      <c r="U205" s="106">
        <v>0</v>
      </c>
      <c r="V205" s="106">
        <v>0</v>
      </c>
      <c r="W205" s="106">
        <v>0</v>
      </c>
      <c r="X205" s="106">
        <v>302.60000000000002</v>
      </c>
      <c r="Y205" s="106">
        <v>4875</v>
      </c>
      <c r="Z205" s="106">
        <v>0</v>
      </c>
      <c r="AA205" s="106">
        <v>0</v>
      </c>
      <c r="AB205" s="106">
        <v>0</v>
      </c>
      <c r="AC205" s="106">
        <v>0</v>
      </c>
      <c r="AD205" s="106">
        <v>35</v>
      </c>
      <c r="AE205" s="106">
        <v>560</v>
      </c>
      <c r="AF205" s="106">
        <v>0</v>
      </c>
      <c r="AG205" s="106">
        <v>0</v>
      </c>
      <c r="AH205" s="106">
        <v>0</v>
      </c>
      <c r="AI205" s="106">
        <v>1596</v>
      </c>
      <c r="AJ205" s="106">
        <v>26.1</v>
      </c>
      <c r="AK205" s="106">
        <v>365.40000000000003</v>
      </c>
      <c r="AL205" s="106">
        <v>0</v>
      </c>
      <c r="AM205" s="106">
        <v>0</v>
      </c>
    </row>
    <row r="206" spans="1:39" s="94" customFormat="1" ht="86.25" customHeight="1" x14ac:dyDescent="0.5">
      <c r="A206" s="123">
        <v>4</v>
      </c>
      <c r="B206" s="126" t="s">
        <v>309</v>
      </c>
      <c r="C206" s="105">
        <v>13</v>
      </c>
      <c r="D206" s="105">
        <v>103</v>
      </c>
      <c r="E206" s="105">
        <v>132</v>
      </c>
      <c r="F206" s="105">
        <v>263</v>
      </c>
      <c r="G206" s="105">
        <v>30</v>
      </c>
      <c r="H206" s="105">
        <v>49</v>
      </c>
      <c r="I206" s="105">
        <v>1500</v>
      </c>
      <c r="J206" s="105">
        <v>34</v>
      </c>
      <c r="K206" s="105">
        <v>0</v>
      </c>
      <c r="L206" s="144">
        <v>1895</v>
      </c>
      <c r="M206" s="105">
        <v>0</v>
      </c>
      <c r="N206" s="106">
        <v>0</v>
      </c>
      <c r="O206" s="106">
        <v>0</v>
      </c>
      <c r="P206" s="106">
        <v>0</v>
      </c>
      <c r="Q206" s="106">
        <v>0</v>
      </c>
      <c r="R206" s="106">
        <v>74</v>
      </c>
      <c r="S206" s="106">
        <v>1182</v>
      </c>
      <c r="T206" s="106">
        <v>0</v>
      </c>
      <c r="U206" s="106">
        <v>0</v>
      </c>
      <c r="V206" s="106">
        <v>0</v>
      </c>
      <c r="W206" s="106">
        <v>0</v>
      </c>
      <c r="X206" s="106">
        <v>223.55</v>
      </c>
      <c r="Y206" s="106">
        <v>3577</v>
      </c>
      <c r="Z206" s="106">
        <v>0</v>
      </c>
      <c r="AA206" s="106">
        <v>0</v>
      </c>
      <c r="AB206" s="106">
        <v>0</v>
      </c>
      <c r="AC206" s="106">
        <v>0</v>
      </c>
      <c r="AD206" s="106">
        <v>44</v>
      </c>
      <c r="AE206" s="106">
        <v>704</v>
      </c>
      <c r="AF206" s="106">
        <v>0</v>
      </c>
      <c r="AG206" s="106">
        <v>0</v>
      </c>
      <c r="AH206" s="106">
        <v>0</v>
      </c>
      <c r="AI206" s="106">
        <v>0</v>
      </c>
      <c r="AJ206" s="106">
        <v>30.6</v>
      </c>
      <c r="AK206" s="106">
        <v>428.40000000000003</v>
      </c>
      <c r="AL206" s="106">
        <v>0</v>
      </c>
      <c r="AM206" s="106">
        <v>0</v>
      </c>
    </row>
    <row r="207" spans="1:39" s="94" customFormat="1" ht="86.25" customHeight="1" x14ac:dyDescent="0.5">
      <c r="A207" s="123">
        <v>5</v>
      </c>
      <c r="B207" s="126" t="s">
        <v>310</v>
      </c>
      <c r="C207" s="105">
        <v>156</v>
      </c>
      <c r="D207" s="105">
        <v>142</v>
      </c>
      <c r="E207" s="105">
        <v>38</v>
      </c>
      <c r="F207" s="105">
        <v>256</v>
      </c>
      <c r="G207" s="105">
        <v>15</v>
      </c>
      <c r="H207" s="105">
        <v>32</v>
      </c>
      <c r="I207" s="105">
        <v>2000</v>
      </c>
      <c r="J207" s="105">
        <v>29</v>
      </c>
      <c r="K207" s="105">
        <v>0</v>
      </c>
      <c r="L207" s="144">
        <v>1741</v>
      </c>
      <c r="M207" s="105">
        <v>0</v>
      </c>
      <c r="N207" s="106">
        <v>0</v>
      </c>
      <c r="O207" s="106">
        <v>0</v>
      </c>
      <c r="P207" s="106">
        <v>0</v>
      </c>
      <c r="Q207" s="106">
        <v>0</v>
      </c>
      <c r="R207" s="106">
        <v>91</v>
      </c>
      <c r="S207" s="106">
        <v>1445</v>
      </c>
      <c r="T207" s="106">
        <v>0</v>
      </c>
      <c r="U207" s="106">
        <v>0</v>
      </c>
      <c r="V207" s="106">
        <v>0</v>
      </c>
      <c r="W207" s="106">
        <v>0</v>
      </c>
      <c r="X207" s="106">
        <v>215</v>
      </c>
      <c r="Y207" s="106">
        <v>3439</v>
      </c>
      <c r="Z207" s="106">
        <v>0</v>
      </c>
      <c r="AA207" s="106">
        <v>0</v>
      </c>
      <c r="AB207" s="106">
        <v>0</v>
      </c>
      <c r="AC207" s="106">
        <v>0</v>
      </c>
      <c r="AD207" s="106">
        <v>29</v>
      </c>
      <c r="AE207" s="106">
        <v>464</v>
      </c>
      <c r="AF207" s="106">
        <v>0</v>
      </c>
      <c r="AG207" s="106">
        <v>0</v>
      </c>
      <c r="AH207" s="106">
        <v>0</v>
      </c>
      <c r="AI207" s="106">
        <v>180</v>
      </c>
      <c r="AJ207" s="106">
        <v>26.1</v>
      </c>
      <c r="AK207" s="106">
        <v>365.40000000000003</v>
      </c>
      <c r="AL207" s="106">
        <v>0</v>
      </c>
      <c r="AM207" s="106">
        <v>0</v>
      </c>
    </row>
    <row r="208" spans="1:39" s="94" customFormat="1" ht="86.25" customHeight="1" x14ac:dyDescent="0.5">
      <c r="A208" s="123">
        <v>6</v>
      </c>
      <c r="B208" s="125" t="s">
        <v>311</v>
      </c>
      <c r="C208" s="105">
        <v>12</v>
      </c>
      <c r="D208" s="105">
        <v>124</v>
      </c>
      <c r="E208" s="105">
        <v>89</v>
      </c>
      <c r="F208" s="105">
        <v>421</v>
      </c>
      <c r="G208" s="105">
        <v>10</v>
      </c>
      <c r="H208" s="105">
        <v>51</v>
      </c>
      <c r="I208" s="105">
        <v>200</v>
      </c>
      <c r="J208" s="105">
        <v>52</v>
      </c>
      <c r="K208" s="105">
        <v>0</v>
      </c>
      <c r="L208" s="144">
        <v>1985</v>
      </c>
      <c r="M208" s="105">
        <v>0</v>
      </c>
      <c r="N208" s="106">
        <v>0</v>
      </c>
      <c r="O208" s="106">
        <v>0</v>
      </c>
      <c r="P208" s="106">
        <v>0</v>
      </c>
      <c r="Q208" s="106">
        <v>0</v>
      </c>
      <c r="R208" s="106">
        <v>89</v>
      </c>
      <c r="S208" s="106">
        <v>1420</v>
      </c>
      <c r="T208" s="106">
        <v>0</v>
      </c>
      <c r="U208" s="106">
        <v>0</v>
      </c>
      <c r="V208" s="106">
        <v>0</v>
      </c>
      <c r="W208" s="106">
        <v>30</v>
      </c>
      <c r="X208" s="106">
        <v>357</v>
      </c>
      <c r="Y208" s="106">
        <v>4895</v>
      </c>
      <c r="Z208" s="106">
        <v>0</v>
      </c>
      <c r="AA208" s="106">
        <v>0</v>
      </c>
      <c r="AB208" s="106">
        <v>0</v>
      </c>
      <c r="AC208" s="106">
        <v>0</v>
      </c>
      <c r="AD208" s="106">
        <v>43</v>
      </c>
      <c r="AE208" s="106">
        <v>688</v>
      </c>
      <c r="AF208" s="106">
        <v>0</v>
      </c>
      <c r="AG208" s="106">
        <v>0</v>
      </c>
      <c r="AH208" s="106">
        <v>0</v>
      </c>
      <c r="AI208" s="106">
        <v>80</v>
      </c>
      <c r="AJ208" s="106">
        <v>46.800000000000004</v>
      </c>
      <c r="AK208" s="106">
        <v>655.20000000000005</v>
      </c>
      <c r="AL208" s="106">
        <v>0</v>
      </c>
      <c r="AM208" s="106">
        <v>0</v>
      </c>
    </row>
    <row r="209" spans="1:39" s="94" customFormat="1" ht="86.25" customHeight="1" x14ac:dyDescent="0.5">
      <c r="A209" s="123">
        <v>7</v>
      </c>
      <c r="B209" s="126" t="s">
        <v>312</v>
      </c>
      <c r="C209" s="105">
        <v>144</v>
      </c>
      <c r="D209" s="105">
        <v>67</v>
      </c>
      <c r="E209" s="105">
        <v>38</v>
      </c>
      <c r="F209" s="105">
        <v>276</v>
      </c>
      <c r="G209" s="105">
        <v>23</v>
      </c>
      <c r="H209" s="105">
        <v>10</v>
      </c>
      <c r="I209" s="105">
        <v>1300</v>
      </c>
      <c r="J209" s="105">
        <v>23</v>
      </c>
      <c r="K209" s="105">
        <v>0</v>
      </c>
      <c r="L209" s="144">
        <v>1002</v>
      </c>
      <c r="M209" s="105">
        <v>0</v>
      </c>
      <c r="N209" s="106">
        <v>0</v>
      </c>
      <c r="O209" s="106">
        <v>0</v>
      </c>
      <c r="P209" s="106">
        <v>0</v>
      </c>
      <c r="Q209" s="106">
        <v>0</v>
      </c>
      <c r="R209" s="106">
        <v>42</v>
      </c>
      <c r="S209" s="106">
        <v>657</v>
      </c>
      <c r="T209" s="106">
        <v>0</v>
      </c>
      <c r="U209" s="106">
        <v>0</v>
      </c>
      <c r="V209" s="106">
        <v>0</v>
      </c>
      <c r="W209" s="106">
        <v>0</v>
      </c>
      <c r="X209" s="106">
        <v>234.6</v>
      </c>
      <c r="Y209" s="106">
        <v>3689</v>
      </c>
      <c r="Z209" s="106">
        <v>0</v>
      </c>
      <c r="AA209" s="106">
        <v>0</v>
      </c>
      <c r="AB209" s="106">
        <v>0</v>
      </c>
      <c r="AC209" s="106">
        <v>0</v>
      </c>
      <c r="AD209" s="106">
        <v>10</v>
      </c>
      <c r="AE209" s="106">
        <v>160</v>
      </c>
      <c r="AF209" s="106">
        <v>0</v>
      </c>
      <c r="AG209" s="106">
        <v>0</v>
      </c>
      <c r="AH209" s="106">
        <v>0</v>
      </c>
      <c r="AI209" s="106">
        <v>120</v>
      </c>
      <c r="AJ209" s="106">
        <v>20.7</v>
      </c>
      <c r="AK209" s="106">
        <v>289.8</v>
      </c>
      <c r="AL209" s="106">
        <v>0</v>
      </c>
      <c r="AM209" s="106">
        <v>0</v>
      </c>
    </row>
    <row r="210" spans="1:39" s="94" customFormat="1" ht="86.25" customHeight="1" x14ac:dyDescent="0.5">
      <c r="A210" s="123">
        <v>8</v>
      </c>
      <c r="B210" s="127" t="s">
        <v>313</v>
      </c>
      <c r="C210" s="105">
        <v>33</v>
      </c>
      <c r="D210" s="105">
        <v>83</v>
      </c>
      <c r="E210" s="105">
        <v>1728</v>
      </c>
      <c r="F210" s="105">
        <v>104</v>
      </c>
      <c r="G210" s="105">
        <v>90</v>
      </c>
      <c r="H210" s="105">
        <v>37</v>
      </c>
      <c r="I210" s="105">
        <v>1500</v>
      </c>
      <c r="J210" s="105">
        <v>41</v>
      </c>
      <c r="K210" s="105">
        <v>0</v>
      </c>
      <c r="L210" s="144">
        <v>1152</v>
      </c>
      <c r="M210" s="105">
        <v>0</v>
      </c>
      <c r="N210" s="106">
        <v>0</v>
      </c>
      <c r="O210" s="106">
        <v>0</v>
      </c>
      <c r="P210" s="106">
        <v>0</v>
      </c>
      <c r="Q210" s="106">
        <v>40</v>
      </c>
      <c r="R210" s="106">
        <v>68</v>
      </c>
      <c r="S210" s="106">
        <v>1055</v>
      </c>
      <c r="T210" s="106">
        <v>0</v>
      </c>
      <c r="U210" s="106">
        <v>0</v>
      </c>
      <c r="V210" s="106">
        <v>0</v>
      </c>
      <c r="W210" s="106">
        <v>0</v>
      </c>
      <c r="X210" s="106">
        <v>97</v>
      </c>
      <c r="Y210" s="106">
        <v>1562</v>
      </c>
      <c r="Z210" s="106">
        <v>0</v>
      </c>
      <c r="AA210" s="106">
        <v>0</v>
      </c>
      <c r="AB210" s="106">
        <v>0</v>
      </c>
      <c r="AC210" s="106">
        <v>0</v>
      </c>
      <c r="AD210" s="106">
        <v>32</v>
      </c>
      <c r="AE210" s="106">
        <v>512</v>
      </c>
      <c r="AF210" s="106">
        <v>0</v>
      </c>
      <c r="AG210" s="106">
        <v>0</v>
      </c>
      <c r="AH210" s="106">
        <v>0</v>
      </c>
      <c r="AI210" s="106">
        <v>0</v>
      </c>
      <c r="AJ210" s="106">
        <v>36.9</v>
      </c>
      <c r="AK210" s="106">
        <v>516.6</v>
      </c>
      <c r="AL210" s="106">
        <v>0</v>
      </c>
      <c r="AM210" s="106">
        <v>0</v>
      </c>
    </row>
    <row r="211" spans="1:39" s="94" customFormat="1" ht="86.25" customHeight="1" x14ac:dyDescent="0.5">
      <c r="A211" s="123">
        <v>9</v>
      </c>
      <c r="B211" s="125" t="s">
        <v>314</v>
      </c>
      <c r="C211" s="105">
        <v>0</v>
      </c>
      <c r="D211" s="105">
        <v>68</v>
      </c>
      <c r="E211" s="105">
        <v>19</v>
      </c>
      <c r="F211" s="105">
        <v>264</v>
      </c>
      <c r="G211" s="105">
        <v>597</v>
      </c>
      <c r="H211" s="105">
        <v>41</v>
      </c>
      <c r="I211" s="105">
        <v>0</v>
      </c>
      <c r="J211" s="105">
        <v>39</v>
      </c>
      <c r="K211" s="105">
        <v>0</v>
      </c>
      <c r="L211" s="144">
        <v>1345</v>
      </c>
      <c r="M211" s="105">
        <v>0</v>
      </c>
      <c r="N211" s="106">
        <v>0</v>
      </c>
      <c r="O211" s="106">
        <v>0</v>
      </c>
      <c r="P211" s="106">
        <v>0</v>
      </c>
      <c r="Q211" s="106">
        <v>0</v>
      </c>
      <c r="R211" s="106">
        <v>34</v>
      </c>
      <c r="S211" s="106">
        <v>541</v>
      </c>
      <c r="T211" s="106">
        <v>0</v>
      </c>
      <c r="U211" s="106">
        <v>0</v>
      </c>
      <c r="V211" s="106">
        <v>0</v>
      </c>
      <c r="W211" s="106">
        <v>0</v>
      </c>
      <c r="X211" s="106">
        <v>224.4</v>
      </c>
      <c r="Y211" s="106">
        <v>3458</v>
      </c>
      <c r="Z211" s="106">
        <v>0</v>
      </c>
      <c r="AA211" s="106">
        <v>0</v>
      </c>
      <c r="AB211" s="106">
        <v>0</v>
      </c>
      <c r="AC211" s="106">
        <v>0</v>
      </c>
      <c r="AD211" s="106">
        <v>36</v>
      </c>
      <c r="AE211" s="106">
        <v>576</v>
      </c>
      <c r="AF211" s="106">
        <v>0</v>
      </c>
      <c r="AG211" s="106">
        <v>0</v>
      </c>
      <c r="AH211" s="106">
        <v>0</v>
      </c>
      <c r="AI211" s="106">
        <v>0</v>
      </c>
      <c r="AJ211" s="106">
        <v>35.1</v>
      </c>
      <c r="AK211" s="106">
        <v>491.40000000000003</v>
      </c>
      <c r="AL211" s="106">
        <v>0</v>
      </c>
      <c r="AM211" s="106">
        <v>0</v>
      </c>
    </row>
    <row r="212" spans="1:39" s="94" customFormat="1" ht="86.25" customHeight="1" x14ac:dyDescent="0.5">
      <c r="A212" s="123">
        <v>10</v>
      </c>
      <c r="B212" s="127" t="s">
        <v>315</v>
      </c>
      <c r="C212" s="105">
        <v>0</v>
      </c>
      <c r="D212" s="105">
        <v>75</v>
      </c>
      <c r="E212" s="105">
        <v>200</v>
      </c>
      <c r="F212" s="105">
        <v>289</v>
      </c>
      <c r="G212" s="105">
        <v>0</v>
      </c>
      <c r="H212" s="105">
        <v>39</v>
      </c>
      <c r="I212" s="105">
        <v>0</v>
      </c>
      <c r="J212" s="105">
        <v>42</v>
      </c>
      <c r="K212" s="105">
        <v>0</v>
      </c>
      <c r="L212" s="144">
        <v>1825</v>
      </c>
      <c r="M212" s="105">
        <v>0</v>
      </c>
      <c r="N212" s="106">
        <v>0</v>
      </c>
      <c r="O212" s="106">
        <v>0</v>
      </c>
      <c r="P212" s="106">
        <v>0</v>
      </c>
      <c r="Q212" s="106">
        <v>0</v>
      </c>
      <c r="R212" s="106">
        <v>45</v>
      </c>
      <c r="S212" s="106">
        <v>732</v>
      </c>
      <c r="T212" s="106">
        <v>0</v>
      </c>
      <c r="U212" s="106">
        <v>0</v>
      </c>
      <c r="V212" s="106">
        <v>0</v>
      </c>
      <c r="W212" s="106">
        <v>0</v>
      </c>
      <c r="X212" s="106">
        <v>240</v>
      </c>
      <c r="Y212" s="106">
        <v>3785</v>
      </c>
      <c r="Z212" s="106">
        <v>0</v>
      </c>
      <c r="AA212" s="106">
        <v>0</v>
      </c>
      <c r="AB212" s="106">
        <v>0</v>
      </c>
      <c r="AC212" s="106">
        <v>0</v>
      </c>
      <c r="AD212" s="106">
        <v>33</v>
      </c>
      <c r="AE212" s="106">
        <v>528</v>
      </c>
      <c r="AF212" s="106">
        <v>0</v>
      </c>
      <c r="AG212" s="106">
        <v>0</v>
      </c>
      <c r="AH212" s="106">
        <v>0</v>
      </c>
      <c r="AI212" s="106">
        <v>0</v>
      </c>
      <c r="AJ212" s="106">
        <v>37.800000000000004</v>
      </c>
      <c r="AK212" s="106">
        <v>529.20000000000005</v>
      </c>
      <c r="AL212" s="106">
        <v>0</v>
      </c>
      <c r="AM212" s="106">
        <v>0</v>
      </c>
    </row>
    <row r="213" spans="1:39" s="94" customFormat="1" ht="86.25" customHeight="1" x14ac:dyDescent="0.5">
      <c r="A213" s="123">
        <v>11</v>
      </c>
      <c r="B213" s="125" t="s">
        <v>316</v>
      </c>
      <c r="C213" s="105">
        <v>86</v>
      </c>
      <c r="D213" s="105">
        <v>86</v>
      </c>
      <c r="E213" s="105">
        <v>220</v>
      </c>
      <c r="F213" s="105">
        <v>221</v>
      </c>
      <c r="G213" s="105">
        <v>16</v>
      </c>
      <c r="H213" s="105">
        <v>39</v>
      </c>
      <c r="I213" s="105">
        <v>1087</v>
      </c>
      <c r="J213" s="105">
        <v>39</v>
      </c>
      <c r="K213" s="105">
        <v>0</v>
      </c>
      <c r="L213" s="144">
        <v>1895</v>
      </c>
      <c r="M213" s="105">
        <v>0</v>
      </c>
      <c r="N213" s="106">
        <v>0</v>
      </c>
      <c r="O213" s="106">
        <v>0</v>
      </c>
      <c r="P213" s="106">
        <v>0</v>
      </c>
      <c r="Q213" s="106">
        <v>0</v>
      </c>
      <c r="R213" s="106">
        <v>42</v>
      </c>
      <c r="S213" s="106">
        <v>672</v>
      </c>
      <c r="T213" s="106">
        <v>0</v>
      </c>
      <c r="U213" s="106">
        <v>0</v>
      </c>
      <c r="V213" s="106">
        <v>0</v>
      </c>
      <c r="W213" s="106">
        <v>12</v>
      </c>
      <c r="X213" s="106">
        <v>187.85</v>
      </c>
      <c r="Y213" s="106">
        <v>2895</v>
      </c>
      <c r="Z213" s="106">
        <v>0</v>
      </c>
      <c r="AA213" s="106">
        <v>0</v>
      </c>
      <c r="AB213" s="106">
        <v>0</v>
      </c>
      <c r="AC213" s="106">
        <v>0</v>
      </c>
      <c r="AD213" s="106">
        <v>35</v>
      </c>
      <c r="AE213" s="106">
        <v>560</v>
      </c>
      <c r="AF213" s="106">
        <v>0</v>
      </c>
      <c r="AG213" s="106">
        <v>0</v>
      </c>
      <c r="AH213" s="106">
        <v>0</v>
      </c>
      <c r="AI213" s="106">
        <v>10</v>
      </c>
      <c r="AJ213" s="106">
        <v>35.1</v>
      </c>
      <c r="AK213" s="106">
        <v>491.40000000000003</v>
      </c>
      <c r="AL213" s="106">
        <v>0</v>
      </c>
      <c r="AM213" s="106">
        <v>0</v>
      </c>
    </row>
    <row r="214" spans="1:39" s="94" customFormat="1" ht="86.25" customHeight="1" x14ac:dyDescent="0.5">
      <c r="A214" s="123">
        <v>12</v>
      </c>
      <c r="B214" s="125" t="s">
        <v>317</v>
      </c>
      <c r="C214" s="105">
        <v>261</v>
      </c>
      <c r="D214" s="105">
        <v>93</v>
      </c>
      <c r="E214" s="105">
        <v>35</v>
      </c>
      <c r="F214" s="105">
        <v>259</v>
      </c>
      <c r="G214" s="105">
        <v>0</v>
      </c>
      <c r="H214" s="105">
        <v>31</v>
      </c>
      <c r="I214" s="105">
        <v>160</v>
      </c>
      <c r="J214" s="105">
        <v>35</v>
      </c>
      <c r="K214" s="105">
        <v>0</v>
      </c>
      <c r="L214" s="144">
        <v>1519</v>
      </c>
      <c r="M214" s="105">
        <v>0</v>
      </c>
      <c r="N214" s="106">
        <v>0</v>
      </c>
      <c r="O214" s="106">
        <v>0</v>
      </c>
      <c r="P214" s="106">
        <v>0</v>
      </c>
      <c r="Q214" s="106">
        <v>45</v>
      </c>
      <c r="R214" s="106">
        <v>43</v>
      </c>
      <c r="S214" s="106">
        <v>688</v>
      </c>
      <c r="T214" s="106">
        <v>0</v>
      </c>
      <c r="U214" s="106">
        <v>0</v>
      </c>
      <c r="V214" s="106">
        <v>0</v>
      </c>
      <c r="W214" s="106">
        <v>79</v>
      </c>
      <c r="X214" s="106">
        <v>220.15</v>
      </c>
      <c r="Y214" s="106">
        <v>3542</v>
      </c>
      <c r="Z214" s="106">
        <v>0</v>
      </c>
      <c r="AA214" s="106">
        <v>0</v>
      </c>
      <c r="AB214" s="106">
        <v>0</v>
      </c>
      <c r="AC214" s="106">
        <v>0</v>
      </c>
      <c r="AD214" s="106">
        <v>25</v>
      </c>
      <c r="AE214" s="106">
        <v>400</v>
      </c>
      <c r="AF214" s="106">
        <v>0</v>
      </c>
      <c r="AG214" s="106">
        <v>0</v>
      </c>
      <c r="AH214" s="106">
        <v>0</v>
      </c>
      <c r="AI214" s="106">
        <v>2100</v>
      </c>
      <c r="AJ214" s="106">
        <v>31.5</v>
      </c>
      <c r="AK214" s="106">
        <v>441</v>
      </c>
      <c r="AL214" s="106">
        <v>0</v>
      </c>
      <c r="AM214" s="106">
        <v>0</v>
      </c>
    </row>
    <row r="215" spans="1:39" s="94" customFormat="1" ht="86.25" customHeight="1" x14ac:dyDescent="0.5">
      <c r="A215" s="123">
        <v>13</v>
      </c>
      <c r="B215" s="126" t="s">
        <v>318</v>
      </c>
      <c r="C215" s="105">
        <v>190</v>
      </c>
      <c r="D215" s="105">
        <v>180</v>
      </c>
      <c r="E215" s="105">
        <v>5</v>
      </c>
      <c r="F215" s="105">
        <v>450</v>
      </c>
      <c r="G215" s="105">
        <v>90</v>
      </c>
      <c r="H215" s="105">
        <v>65</v>
      </c>
      <c r="I215" s="105">
        <v>500</v>
      </c>
      <c r="J215" s="105">
        <v>58</v>
      </c>
      <c r="K215" s="105">
        <v>0</v>
      </c>
      <c r="L215" s="144">
        <v>3100</v>
      </c>
      <c r="M215" s="105">
        <v>0</v>
      </c>
      <c r="N215" s="106">
        <v>0</v>
      </c>
      <c r="O215" s="106">
        <v>0</v>
      </c>
      <c r="P215" s="106">
        <v>0</v>
      </c>
      <c r="Q215" s="106">
        <v>0</v>
      </c>
      <c r="R215" s="106">
        <v>119</v>
      </c>
      <c r="S215" s="106">
        <v>1904</v>
      </c>
      <c r="T215" s="106">
        <v>0</v>
      </c>
      <c r="U215" s="106">
        <v>0</v>
      </c>
      <c r="V215" s="106">
        <v>0</v>
      </c>
      <c r="W215" s="106">
        <v>0</v>
      </c>
      <c r="X215" s="106">
        <v>382.5</v>
      </c>
      <c r="Y215" s="106">
        <v>4598</v>
      </c>
      <c r="Z215" s="106">
        <v>0</v>
      </c>
      <c r="AA215" s="106">
        <v>0</v>
      </c>
      <c r="AB215" s="106">
        <v>0</v>
      </c>
      <c r="AC215" s="106">
        <v>9</v>
      </c>
      <c r="AD215" s="106">
        <v>59</v>
      </c>
      <c r="AE215" s="106">
        <v>944</v>
      </c>
      <c r="AF215" s="106">
        <v>0</v>
      </c>
      <c r="AG215" s="106">
        <v>0</v>
      </c>
      <c r="AH215" s="106">
        <v>0</v>
      </c>
      <c r="AI215" s="106">
        <v>150</v>
      </c>
      <c r="AJ215" s="106">
        <v>52.2</v>
      </c>
      <c r="AK215" s="106">
        <v>730.80000000000007</v>
      </c>
      <c r="AL215" s="106">
        <v>0</v>
      </c>
      <c r="AM215" s="106">
        <v>0</v>
      </c>
    </row>
    <row r="216" spans="1:39" s="95" customFormat="1" ht="86.25" customHeight="1" x14ac:dyDescent="0.5">
      <c r="A216" s="349" t="s">
        <v>125</v>
      </c>
      <c r="B216" s="349"/>
      <c r="C216" s="134">
        <f>SUM(C217:C227)</f>
        <v>821</v>
      </c>
      <c r="D216" s="134">
        <f t="shared" ref="D216:M216" si="29">SUM(D217:D227)</f>
        <v>173</v>
      </c>
      <c r="E216" s="134">
        <f t="shared" si="29"/>
        <v>1146</v>
      </c>
      <c r="F216" s="134">
        <f t="shared" si="29"/>
        <v>204</v>
      </c>
      <c r="G216" s="134">
        <f t="shared" si="29"/>
        <v>287</v>
      </c>
      <c r="H216" s="134">
        <f t="shared" si="29"/>
        <v>0</v>
      </c>
      <c r="I216" s="134">
        <f t="shared" si="29"/>
        <v>44010</v>
      </c>
      <c r="J216" s="134">
        <f t="shared" si="29"/>
        <v>0</v>
      </c>
      <c r="K216" s="134">
        <f t="shared" si="29"/>
        <v>400</v>
      </c>
      <c r="L216" s="134">
        <f t="shared" si="29"/>
        <v>20000</v>
      </c>
      <c r="M216" s="134">
        <f t="shared" si="29"/>
        <v>0</v>
      </c>
      <c r="N216" s="134">
        <f t="shared" ref="N216:AM216" si="30">SUM(N217:N227)</f>
        <v>54</v>
      </c>
      <c r="O216" s="134">
        <f t="shared" si="30"/>
        <v>4497</v>
      </c>
      <c r="P216" s="134">
        <f t="shared" si="30"/>
        <v>0</v>
      </c>
      <c r="Q216" s="134">
        <f t="shared" si="30"/>
        <v>316</v>
      </c>
      <c r="R216" s="134">
        <f t="shared" si="30"/>
        <v>72</v>
      </c>
      <c r="S216" s="134">
        <f t="shared" si="30"/>
        <v>700</v>
      </c>
      <c r="T216" s="134">
        <f t="shared" si="30"/>
        <v>38</v>
      </c>
      <c r="U216" s="134">
        <f t="shared" si="30"/>
        <v>2563</v>
      </c>
      <c r="V216" s="134">
        <f t="shared" si="30"/>
        <v>0</v>
      </c>
      <c r="W216" s="134">
        <f t="shared" si="30"/>
        <v>68</v>
      </c>
      <c r="X216" s="134">
        <f t="shared" si="30"/>
        <v>155</v>
      </c>
      <c r="Y216" s="134">
        <f t="shared" si="30"/>
        <v>2421</v>
      </c>
      <c r="Z216" s="134">
        <f t="shared" si="30"/>
        <v>0</v>
      </c>
      <c r="AA216" s="134">
        <f t="shared" si="30"/>
        <v>0</v>
      </c>
      <c r="AB216" s="134">
        <f t="shared" si="30"/>
        <v>0</v>
      </c>
      <c r="AC216" s="134">
        <f t="shared" si="30"/>
        <v>0</v>
      </c>
      <c r="AD216" s="134">
        <f t="shared" si="30"/>
        <v>0</v>
      </c>
      <c r="AE216" s="134">
        <f t="shared" si="30"/>
        <v>0</v>
      </c>
      <c r="AF216" s="134">
        <f t="shared" si="30"/>
        <v>0</v>
      </c>
      <c r="AG216" s="134">
        <f t="shared" si="30"/>
        <v>0</v>
      </c>
      <c r="AH216" s="134">
        <f t="shared" si="30"/>
        <v>0</v>
      </c>
      <c r="AI216" s="134">
        <f t="shared" si="30"/>
        <v>0</v>
      </c>
      <c r="AJ216" s="134">
        <f t="shared" si="30"/>
        <v>0</v>
      </c>
      <c r="AK216" s="134">
        <f t="shared" si="30"/>
        <v>0</v>
      </c>
      <c r="AL216" s="134">
        <f t="shared" si="30"/>
        <v>0</v>
      </c>
      <c r="AM216" s="134">
        <f t="shared" si="30"/>
        <v>0</v>
      </c>
    </row>
    <row r="217" spans="1:39" s="94" customFormat="1" ht="86.25" customHeight="1" x14ac:dyDescent="0.5">
      <c r="A217" s="123">
        <v>1</v>
      </c>
      <c r="B217" s="126" t="s">
        <v>341</v>
      </c>
      <c r="C217" s="105">
        <v>35</v>
      </c>
      <c r="D217" s="105">
        <v>21</v>
      </c>
      <c r="E217" s="105">
        <v>0</v>
      </c>
      <c r="F217" s="105">
        <v>11</v>
      </c>
      <c r="G217" s="105">
        <v>0</v>
      </c>
      <c r="H217" s="105">
        <v>0</v>
      </c>
      <c r="I217" s="105">
        <v>1000</v>
      </c>
      <c r="J217" s="105">
        <v>0</v>
      </c>
      <c r="K217" s="145">
        <v>30</v>
      </c>
      <c r="L217" s="145">
        <v>1400</v>
      </c>
      <c r="M217" s="105">
        <v>0</v>
      </c>
      <c r="N217" s="106">
        <v>7</v>
      </c>
      <c r="O217" s="106">
        <v>320</v>
      </c>
      <c r="P217" s="106">
        <v>0</v>
      </c>
      <c r="Q217" s="106">
        <v>0</v>
      </c>
      <c r="R217" s="106">
        <v>12</v>
      </c>
      <c r="S217" s="106">
        <v>103</v>
      </c>
      <c r="T217" s="106">
        <v>2</v>
      </c>
      <c r="U217" s="106">
        <v>120</v>
      </c>
      <c r="V217" s="106">
        <v>0</v>
      </c>
      <c r="W217" s="106">
        <v>0</v>
      </c>
      <c r="X217" s="106">
        <v>3</v>
      </c>
      <c r="Y217" s="106">
        <v>150</v>
      </c>
      <c r="Z217" s="106">
        <v>0</v>
      </c>
      <c r="AA217" s="106">
        <v>0</v>
      </c>
      <c r="AB217" s="106">
        <v>0</v>
      </c>
      <c r="AC217" s="106">
        <v>0</v>
      </c>
      <c r="AD217" s="106">
        <v>0</v>
      </c>
      <c r="AE217" s="106">
        <v>0</v>
      </c>
      <c r="AF217" s="106">
        <v>0</v>
      </c>
      <c r="AG217" s="106">
        <v>0</v>
      </c>
      <c r="AH217" s="106">
        <v>0</v>
      </c>
      <c r="AI217" s="106">
        <v>0</v>
      </c>
      <c r="AJ217" s="106">
        <v>0</v>
      </c>
      <c r="AK217" s="106">
        <v>0</v>
      </c>
      <c r="AL217" s="106">
        <v>0</v>
      </c>
      <c r="AM217" s="106">
        <v>0</v>
      </c>
    </row>
    <row r="218" spans="1:39" s="94" customFormat="1" ht="86.25" customHeight="1" x14ac:dyDescent="0.5">
      <c r="A218" s="123">
        <v>2</v>
      </c>
      <c r="B218" s="126" t="s">
        <v>342</v>
      </c>
      <c r="C218" s="105">
        <v>36</v>
      </c>
      <c r="D218" s="105">
        <v>20</v>
      </c>
      <c r="E218" s="105">
        <v>30</v>
      </c>
      <c r="F218" s="105">
        <v>15</v>
      </c>
      <c r="G218" s="105">
        <v>250</v>
      </c>
      <c r="H218" s="105">
        <v>0</v>
      </c>
      <c r="I218" s="105">
        <v>38000</v>
      </c>
      <c r="J218" s="105">
        <v>0</v>
      </c>
      <c r="K218" s="145">
        <v>35</v>
      </c>
      <c r="L218" s="145">
        <v>1800</v>
      </c>
      <c r="M218" s="105">
        <v>0</v>
      </c>
      <c r="N218" s="106">
        <v>3</v>
      </c>
      <c r="O218" s="106">
        <v>470</v>
      </c>
      <c r="P218" s="106">
        <v>0</v>
      </c>
      <c r="Q218" s="106">
        <v>42</v>
      </c>
      <c r="R218" s="106">
        <v>10</v>
      </c>
      <c r="S218" s="106">
        <v>88</v>
      </c>
      <c r="T218" s="106">
        <v>2</v>
      </c>
      <c r="U218" s="106">
        <v>165</v>
      </c>
      <c r="V218" s="106">
        <v>0</v>
      </c>
      <c r="W218" s="106">
        <v>0</v>
      </c>
      <c r="X218" s="106">
        <v>28</v>
      </c>
      <c r="Y218" s="106">
        <v>420</v>
      </c>
      <c r="Z218" s="106">
        <v>0</v>
      </c>
      <c r="AA218" s="106">
        <v>0</v>
      </c>
      <c r="AB218" s="106">
        <v>0</v>
      </c>
      <c r="AC218" s="106">
        <v>0</v>
      </c>
      <c r="AD218" s="106">
        <v>0</v>
      </c>
      <c r="AE218" s="106">
        <v>0</v>
      </c>
      <c r="AF218" s="106">
        <v>0</v>
      </c>
      <c r="AG218" s="106">
        <v>0</v>
      </c>
      <c r="AH218" s="106">
        <v>0</v>
      </c>
      <c r="AI218" s="106">
        <v>0</v>
      </c>
      <c r="AJ218" s="106">
        <v>0</v>
      </c>
      <c r="AK218" s="106">
        <v>0</v>
      </c>
      <c r="AL218" s="106">
        <v>0</v>
      </c>
      <c r="AM218" s="106">
        <v>0</v>
      </c>
    </row>
    <row r="219" spans="1:39" s="94" customFormat="1" ht="86.25" customHeight="1" x14ac:dyDescent="0.5">
      <c r="A219" s="123">
        <v>3</v>
      </c>
      <c r="B219" s="126" t="s">
        <v>343</v>
      </c>
      <c r="C219" s="105">
        <v>0</v>
      </c>
      <c r="D219" s="105">
        <v>1</v>
      </c>
      <c r="E219" s="105">
        <v>0</v>
      </c>
      <c r="F219" s="105">
        <v>16</v>
      </c>
      <c r="G219" s="105">
        <v>0</v>
      </c>
      <c r="H219" s="105">
        <v>0</v>
      </c>
      <c r="I219" s="105">
        <v>0</v>
      </c>
      <c r="J219" s="105">
        <v>0</v>
      </c>
      <c r="K219" s="145">
        <v>35</v>
      </c>
      <c r="L219" s="145">
        <v>1800</v>
      </c>
      <c r="M219" s="105">
        <v>0</v>
      </c>
      <c r="N219" s="106">
        <v>8</v>
      </c>
      <c r="O219" s="106">
        <v>780</v>
      </c>
      <c r="P219" s="106">
        <v>0</v>
      </c>
      <c r="Q219" s="106">
        <v>0</v>
      </c>
      <c r="R219" s="106">
        <v>5</v>
      </c>
      <c r="S219" s="106">
        <v>40</v>
      </c>
      <c r="T219" s="106">
        <v>7</v>
      </c>
      <c r="U219" s="106">
        <v>248</v>
      </c>
      <c r="V219" s="106">
        <v>0</v>
      </c>
      <c r="W219" s="106">
        <v>0</v>
      </c>
      <c r="X219" s="106">
        <v>10</v>
      </c>
      <c r="Y219" s="106">
        <v>60</v>
      </c>
      <c r="Z219" s="106">
        <v>0</v>
      </c>
      <c r="AA219" s="106">
        <v>0</v>
      </c>
      <c r="AB219" s="106">
        <v>0</v>
      </c>
      <c r="AC219" s="106">
        <v>0</v>
      </c>
      <c r="AD219" s="106">
        <v>0</v>
      </c>
      <c r="AE219" s="106">
        <v>0</v>
      </c>
      <c r="AF219" s="106">
        <v>0</v>
      </c>
      <c r="AG219" s="106">
        <v>0</v>
      </c>
      <c r="AH219" s="106">
        <v>0</v>
      </c>
      <c r="AI219" s="106">
        <v>0</v>
      </c>
      <c r="AJ219" s="106">
        <v>0</v>
      </c>
      <c r="AK219" s="106">
        <v>0</v>
      </c>
      <c r="AL219" s="106">
        <v>0</v>
      </c>
      <c r="AM219" s="106">
        <v>0</v>
      </c>
    </row>
    <row r="220" spans="1:39" s="94" customFormat="1" ht="86.25" customHeight="1" x14ac:dyDescent="0.5">
      <c r="A220" s="123">
        <v>4</v>
      </c>
      <c r="B220" s="126" t="s">
        <v>344</v>
      </c>
      <c r="C220" s="105">
        <v>150</v>
      </c>
      <c r="D220" s="105">
        <v>12</v>
      </c>
      <c r="E220" s="105">
        <v>31</v>
      </c>
      <c r="F220" s="105">
        <v>22</v>
      </c>
      <c r="G220" s="105">
        <v>0</v>
      </c>
      <c r="H220" s="105">
        <v>0</v>
      </c>
      <c r="I220" s="105">
        <v>2500</v>
      </c>
      <c r="J220" s="105">
        <v>0</v>
      </c>
      <c r="K220" s="145">
        <v>45</v>
      </c>
      <c r="L220" s="145">
        <v>2050</v>
      </c>
      <c r="M220" s="105">
        <v>0</v>
      </c>
      <c r="N220" s="106">
        <v>1</v>
      </c>
      <c r="O220" s="106">
        <v>150</v>
      </c>
      <c r="P220" s="106">
        <v>0</v>
      </c>
      <c r="Q220" s="106">
        <v>0</v>
      </c>
      <c r="R220" s="106">
        <v>12</v>
      </c>
      <c r="S220" s="106">
        <v>92</v>
      </c>
      <c r="T220" s="106">
        <v>1</v>
      </c>
      <c r="U220" s="106">
        <v>50</v>
      </c>
      <c r="V220" s="106">
        <v>0</v>
      </c>
      <c r="W220" s="106">
        <v>0</v>
      </c>
      <c r="X220" s="106">
        <v>0</v>
      </c>
      <c r="Y220" s="106">
        <v>0</v>
      </c>
      <c r="Z220" s="106">
        <v>0</v>
      </c>
      <c r="AA220" s="106">
        <v>0</v>
      </c>
      <c r="AB220" s="106">
        <v>0</v>
      </c>
      <c r="AC220" s="106">
        <v>0</v>
      </c>
      <c r="AD220" s="106">
        <v>0</v>
      </c>
      <c r="AE220" s="106">
        <v>0</v>
      </c>
      <c r="AF220" s="106">
        <v>0</v>
      </c>
      <c r="AG220" s="106">
        <v>0</v>
      </c>
      <c r="AH220" s="106">
        <v>0</v>
      </c>
      <c r="AI220" s="106">
        <v>0</v>
      </c>
      <c r="AJ220" s="106">
        <v>0</v>
      </c>
      <c r="AK220" s="106">
        <v>0</v>
      </c>
      <c r="AL220" s="106">
        <v>0</v>
      </c>
      <c r="AM220" s="106">
        <v>0</v>
      </c>
    </row>
    <row r="221" spans="1:39" s="94" customFormat="1" ht="86.25" customHeight="1" x14ac:dyDescent="0.5">
      <c r="A221" s="123">
        <v>5</v>
      </c>
      <c r="B221" s="126" t="s">
        <v>345</v>
      </c>
      <c r="C221" s="105">
        <v>30</v>
      </c>
      <c r="D221" s="105">
        <v>12</v>
      </c>
      <c r="E221" s="105">
        <v>80</v>
      </c>
      <c r="F221" s="105">
        <v>18</v>
      </c>
      <c r="G221" s="105">
        <v>10</v>
      </c>
      <c r="H221" s="105">
        <v>0</v>
      </c>
      <c r="I221" s="105">
        <v>200</v>
      </c>
      <c r="J221" s="105">
        <v>0</v>
      </c>
      <c r="K221" s="145">
        <v>35</v>
      </c>
      <c r="L221" s="145">
        <v>2000</v>
      </c>
      <c r="M221" s="105">
        <v>0</v>
      </c>
      <c r="N221" s="106">
        <v>4</v>
      </c>
      <c r="O221" s="106">
        <v>311</v>
      </c>
      <c r="P221" s="106">
        <v>0</v>
      </c>
      <c r="Q221" s="106">
        <v>129</v>
      </c>
      <c r="R221" s="106">
        <v>6</v>
      </c>
      <c r="S221" s="106">
        <v>90</v>
      </c>
      <c r="T221" s="106">
        <v>5</v>
      </c>
      <c r="U221" s="106">
        <v>395</v>
      </c>
      <c r="V221" s="106">
        <v>0</v>
      </c>
      <c r="W221" s="106">
        <v>42</v>
      </c>
      <c r="X221" s="106">
        <v>18</v>
      </c>
      <c r="Y221" s="106">
        <v>288</v>
      </c>
      <c r="Z221" s="106">
        <v>0</v>
      </c>
      <c r="AA221" s="106">
        <v>0</v>
      </c>
      <c r="AB221" s="106">
        <v>0</v>
      </c>
      <c r="AC221" s="106">
        <v>0</v>
      </c>
      <c r="AD221" s="106">
        <v>0</v>
      </c>
      <c r="AE221" s="106">
        <v>0</v>
      </c>
      <c r="AF221" s="106">
        <v>0</v>
      </c>
      <c r="AG221" s="106">
        <v>0</v>
      </c>
      <c r="AH221" s="106">
        <v>0</v>
      </c>
      <c r="AI221" s="106">
        <v>0</v>
      </c>
      <c r="AJ221" s="106">
        <v>0</v>
      </c>
      <c r="AK221" s="106">
        <v>0</v>
      </c>
      <c r="AL221" s="106">
        <v>0</v>
      </c>
      <c r="AM221" s="106">
        <v>0</v>
      </c>
    </row>
    <row r="222" spans="1:39" s="94" customFormat="1" ht="86.25" customHeight="1" x14ac:dyDescent="0.5">
      <c r="A222" s="123">
        <v>6</v>
      </c>
      <c r="B222" s="126" t="s">
        <v>346</v>
      </c>
      <c r="C222" s="105">
        <v>32</v>
      </c>
      <c r="D222" s="105">
        <v>32</v>
      </c>
      <c r="E222" s="105">
        <v>0</v>
      </c>
      <c r="F222" s="105">
        <v>19</v>
      </c>
      <c r="G222" s="105">
        <v>0</v>
      </c>
      <c r="H222" s="105">
        <v>0</v>
      </c>
      <c r="I222" s="105">
        <v>0</v>
      </c>
      <c r="J222" s="105">
        <v>0</v>
      </c>
      <c r="K222" s="145">
        <v>35</v>
      </c>
      <c r="L222" s="145">
        <v>1900</v>
      </c>
      <c r="M222" s="105">
        <v>0</v>
      </c>
      <c r="N222" s="106">
        <v>5</v>
      </c>
      <c r="O222" s="106">
        <v>420</v>
      </c>
      <c r="P222" s="106">
        <v>0</v>
      </c>
      <c r="Q222" s="106">
        <v>1</v>
      </c>
      <c r="R222" s="106">
        <v>0</v>
      </c>
      <c r="S222" s="106">
        <v>0</v>
      </c>
      <c r="T222" s="106">
        <v>8</v>
      </c>
      <c r="U222" s="106">
        <v>750</v>
      </c>
      <c r="V222" s="106">
        <v>0</v>
      </c>
      <c r="W222" s="106">
        <v>0</v>
      </c>
      <c r="X222" s="106">
        <v>15</v>
      </c>
      <c r="Y222" s="106">
        <v>210</v>
      </c>
      <c r="Z222" s="106">
        <v>0</v>
      </c>
      <c r="AA222" s="106">
        <v>0</v>
      </c>
      <c r="AB222" s="106">
        <v>0</v>
      </c>
      <c r="AC222" s="106">
        <v>0</v>
      </c>
      <c r="AD222" s="106">
        <v>0</v>
      </c>
      <c r="AE222" s="106">
        <v>0</v>
      </c>
      <c r="AF222" s="106">
        <v>0</v>
      </c>
      <c r="AG222" s="106">
        <v>0</v>
      </c>
      <c r="AH222" s="106">
        <v>0</v>
      </c>
      <c r="AI222" s="106">
        <v>0</v>
      </c>
      <c r="AJ222" s="106">
        <v>0</v>
      </c>
      <c r="AK222" s="106">
        <v>0</v>
      </c>
      <c r="AL222" s="106">
        <v>0</v>
      </c>
      <c r="AM222" s="106">
        <v>0</v>
      </c>
    </row>
    <row r="223" spans="1:39" s="94" customFormat="1" ht="86.25" customHeight="1" x14ac:dyDescent="0.5">
      <c r="A223" s="123">
        <v>7</v>
      </c>
      <c r="B223" s="126" t="s">
        <v>347</v>
      </c>
      <c r="C223" s="105">
        <v>200</v>
      </c>
      <c r="D223" s="105">
        <v>0</v>
      </c>
      <c r="E223" s="105">
        <v>90</v>
      </c>
      <c r="F223" s="105">
        <v>27</v>
      </c>
      <c r="G223" s="105">
        <v>0</v>
      </c>
      <c r="H223" s="105">
        <v>0</v>
      </c>
      <c r="I223" s="105">
        <v>150</v>
      </c>
      <c r="J223" s="105">
        <v>0</v>
      </c>
      <c r="K223" s="145">
        <v>45</v>
      </c>
      <c r="L223" s="145">
        <v>2700</v>
      </c>
      <c r="M223" s="105">
        <v>0</v>
      </c>
      <c r="N223" s="106">
        <v>10</v>
      </c>
      <c r="O223" s="106">
        <v>420</v>
      </c>
      <c r="P223" s="106">
        <v>0</v>
      </c>
      <c r="Q223" s="106">
        <v>0</v>
      </c>
      <c r="R223" s="106">
        <v>0</v>
      </c>
      <c r="S223" s="106">
        <v>0</v>
      </c>
      <c r="T223" s="106">
        <v>1</v>
      </c>
      <c r="U223" s="106">
        <v>40</v>
      </c>
      <c r="V223" s="106">
        <v>0</v>
      </c>
      <c r="W223" s="106">
        <v>0</v>
      </c>
      <c r="X223" s="106">
        <v>21</v>
      </c>
      <c r="Y223" s="106">
        <v>336</v>
      </c>
      <c r="Z223" s="106">
        <v>0</v>
      </c>
      <c r="AA223" s="106">
        <v>0</v>
      </c>
      <c r="AB223" s="106">
        <v>0</v>
      </c>
      <c r="AC223" s="106">
        <v>0</v>
      </c>
      <c r="AD223" s="106">
        <v>0</v>
      </c>
      <c r="AE223" s="106">
        <v>0</v>
      </c>
      <c r="AF223" s="106">
        <v>0</v>
      </c>
      <c r="AG223" s="106">
        <v>0</v>
      </c>
      <c r="AH223" s="106">
        <v>0</v>
      </c>
      <c r="AI223" s="106">
        <v>0</v>
      </c>
      <c r="AJ223" s="106">
        <v>0</v>
      </c>
      <c r="AK223" s="106">
        <v>0</v>
      </c>
      <c r="AL223" s="106">
        <v>0</v>
      </c>
      <c r="AM223" s="106">
        <v>0</v>
      </c>
    </row>
    <row r="224" spans="1:39" s="94" customFormat="1" ht="86.25" customHeight="1" x14ac:dyDescent="0.5">
      <c r="A224" s="123">
        <v>8</v>
      </c>
      <c r="B224" s="126" t="s">
        <v>348</v>
      </c>
      <c r="C224" s="105">
        <v>23</v>
      </c>
      <c r="D224" s="105">
        <v>3</v>
      </c>
      <c r="E224" s="105">
        <v>42</v>
      </c>
      <c r="F224" s="105">
        <v>19</v>
      </c>
      <c r="G224" s="105">
        <v>15</v>
      </c>
      <c r="H224" s="105">
        <v>0</v>
      </c>
      <c r="I224" s="105">
        <v>960</v>
      </c>
      <c r="J224" s="105">
        <v>0</v>
      </c>
      <c r="K224" s="145">
        <v>35</v>
      </c>
      <c r="L224" s="145">
        <v>2350</v>
      </c>
      <c r="M224" s="105">
        <v>0</v>
      </c>
      <c r="N224" s="106">
        <v>4</v>
      </c>
      <c r="O224" s="106">
        <v>120</v>
      </c>
      <c r="P224" s="106">
        <v>0</v>
      </c>
      <c r="Q224" s="106">
        <v>0</v>
      </c>
      <c r="R224" s="106">
        <v>0</v>
      </c>
      <c r="S224" s="106">
        <v>0</v>
      </c>
      <c r="T224" s="106">
        <v>6</v>
      </c>
      <c r="U224" s="106">
        <v>410</v>
      </c>
      <c r="V224" s="106">
        <v>0</v>
      </c>
      <c r="W224" s="106">
        <v>0</v>
      </c>
      <c r="X224" s="106">
        <v>20</v>
      </c>
      <c r="Y224" s="106">
        <v>340</v>
      </c>
      <c r="Z224" s="106">
        <v>0</v>
      </c>
      <c r="AA224" s="106">
        <v>0</v>
      </c>
      <c r="AB224" s="106">
        <v>0</v>
      </c>
      <c r="AC224" s="106">
        <v>0</v>
      </c>
      <c r="AD224" s="106">
        <v>0</v>
      </c>
      <c r="AE224" s="106">
        <v>0</v>
      </c>
      <c r="AF224" s="106">
        <v>0</v>
      </c>
      <c r="AG224" s="106">
        <v>0</v>
      </c>
      <c r="AH224" s="106">
        <v>0</v>
      </c>
      <c r="AI224" s="106">
        <v>0</v>
      </c>
      <c r="AJ224" s="106">
        <v>0</v>
      </c>
      <c r="AK224" s="106">
        <v>0</v>
      </c>
      <c r="AL224" s="106">
        <v>0</v>
      </c>
      <c r="AM224" s="106">
        <v>0</v>
      </c>
    </row>
    <row r="225" spans="1:39" s="94" customFormat="1" ht="86.25" customHeight="1" x14ac:dyDescent="0.5">
      <c r="A225" s="123">
        <v>9</v>
      </c>
      <c r="B225" s="126" t="s">
        <v>349</v>
      </c>
      <c r="C225" s="105">
        <v>210</v>
      </c>
      <c r="D225" s="105">
        <v>45</v>
      </c>
      <c r="E225" s="105">
        <v>35</v>
      </c>
      <c r="F225" s="105">
        <v>17</v>
      </c>
      <c r="G225" s="105">
        <v>12</v>
      </c>
      <c r="H225" s="105">
        <v>0</v>
      </c>
      <c r="I225" s="105">
        <v>1200</v>
      </c>
      <c r="J225" s="105">
        <v>0</v>
      </c>
      <c r="K225" s="145">
        <v>35</v>
      </c>
      <c r="L225" s="145">
        <v>1500</v>
      </c>
      <c r="M225" s="105">
        <v>0</v>
      </c>
      <c r="N225" s="106">
        <v>3</v>
      </c>
      <c r="O225" s="106">
        <v>400</v>
      </c>
      <c r="P225" s="106">
        <v>0</v>
      </c>
      <c r="Q225" s="106">
        <v>48</v>
      </c>
      <c r="R225" s="106">
        <v>16</v>
      </c>
      <c r="S225" s="106">
        <v>210</v>
      </c>
      <c r="T225" s="106">
        <v>2</v>
      </c>
      <c r="U225" s="106">
        <v>160</v>
      </c>
      <c r="V225" s="106">
        <v>0</v>
      </c>
      <c r="W225" s="106">
        <v>0</v>
      </c>
      <c r="X225" s="106">
        <v>16</v>
      </c>
      <c r="Y225" s="106">
        <v>240</v>
      </c>
      <c r="Z225" s="106">
        <v>0</v>
      </c>
      <c r="AA225" s="106">
        <v>0</v>
      </c>
      <c r="AB225" s="106">
        <v>0</v>
      </c>
      <c r="AC225" s="106">
        <v>0</v>
      </c>
      <c r="AD225" s="106">
        <v>0</v>
      </c>
      <c r="AE225" s="106">
        <v>0</v>
      </c>
      <c r="AF225" s="106">
        <v>0</v>
      </c>
      <c r="AG225" s="106">
        <v>0</v>
      </c>
      <c r="AH225" s="106">
        <v>0</v>
      </c>
      <c r="AI225" s="106">
        <v>0</v>
      </c>
      <c r="AJ225" s="106">
        <v>0</v>
      </c>
      <c r="AK225" s="106">
        <v>0</v>
      </c>
      <c r="AL225" s="106">
        <v>0</v>
      </c>
      <c r="AM225" s="106">
        <v>0</v>
      </c>
    </row>
    <row r="226" spans="1:39" s="94" customFormat="1" ht="86.25" customHeight="1" x14ac:dyDescent="0.5">
      <c r="A226" s="123">
        <v>10</v>
      </c>
      <c r="B226" s="126" t="s">
        <v>350</v>
      </c>
      <c r="C226" s="105">
        <v>57</v>
      </c>
      <c r="D226" s="105">
        <v>10</v>
      </c>
      <c r="E226" s="105">
        <v>100</v>
      </c>
      <c r="F226" s="105">
        <v>20</v>
      </c>
      <c r="G226" s="105">
        <v>0</v>
      </c>
      <c r="H226" s="105">
        <v>0</v>
      </c>
      <c r="I226" s="105">
        <v>0</v>
      </c>
      <c r="J226" s="105">
        <v>0</v>
      </c>
      <c r="K226" s="145">
        <v>35</v>
      </c>
      <c r="L226" s="145">
        <v>1200</v>
      </c>
      <c r="M226" s="105">
        <v>0</v>
      </c>
      <c r="N226" s="106">
        <v>7</v>
      </c>
      <c r="O226" s="106">
        <v>1022</v>
      </c>
      <c r="P226" s="106">
        <v>0</v>
      </c>
      <c r="Q226" s="106">
        <v>0</v>
      </c>
      <c r="R226" s="106">
        <v>5</v>
      </c>
      <c r="S226" s="106">
        <v>37</v>
      </c>
      <c r="T226" s="106">
        <v>4</v>
      </c>
      <c r="U226" s="106">
        <v>225</v>
      </c>
      <c r="V226" s="106">
        <v>0</v>
      </c>
      <c r="W226" s="106">
        <v>0</v>
      </c>
      <c r="X226" s="106">
        <v>10</v>
      </c>
      <c r="Y226" s="106">
        <v>180</v>
      </c>
      <c r="Z226" s="106">
        <v>0</v>
      </c>
      <c r="AA226" s="106">
        <v>0</v>
      </c>
      <c r="AB226" s="106">
        <v>0</v>
      </c>
      <c r="AC226" s="106">
        <v>0</v>
      </c>
      <c r="AD226" s="106">
        <v>0</v>
      </c>
      <c r="AE226" s="106">
        <v>0</v>
      </c>
      <c r="AF226" s="106">
        <v>0</v>
      </c>
      <c r="AG226" s="106">
        <v>0</v>
      </c>
      <c r="AH226" s="106">
        <v>0</v>
      </c>
      <c r="AI226" s="106">
        <v>0</v>
      </c>
      <c r="AJ226" s="106">
        <v>0</v>
      </c>
      <c r="AK226" s="106">
        <v>0</v>
      </c>
      <c r="AL226" s="106">
        <v>0</v>
      </c>
      <c r="AM226" s="106">
        <v>0</v>
      </c>
    </row>
    <row r="227" spans="1:39" s="94" customFormat="1" ht="86.25" customHeight="1" x14ac:dyDescent="0.5">
      <c r="A227" s="123">
        <v>11</v>
      </c>
      <c r="B227" s="126" t="s">
        <v>351</v>
      </c>
      <c r="C227" s="105">
        <v>48</v>
      </c>
      <c r="D227" s="105">
        <v>17</v>
      </c>
      <c r="E227" s="105">
        <v>738</v>
      </c>
      <c r="F227" s="105">
        <v>20</v>
      </c>
      <c r="G227" s="105">
        <v>0</v>
      </c>
      <c r="H227" s="105">
        <v>0</v>
      </c>
      <c r="I227" s="105">
        <v>0</v>
      </c>
      <c r="J227" s="105">
        <v>0</v>
      </c>
      <c r="K227" s="145">
        <v>35</v>
      </c>
      <c r="L227" s="145">
        <v>1300</v>
      </c>
      <c r="M227" s="105">
        <v>0</v>
      </c>
      <c r="N227" s="106">
        <v>2</v>
      </c>
      <c r="O227" s="106">
        <v>84</v>
      </c>
      <c r="P227" s="106">
        <v>0</v>
      </c>
      <c r="Q227" s="106">
        <v>96</v>
      </c>
      <c r="R227" s="106">
        <v>6</v>
      </c>
      <c r="S227" s="106">
        <v>40</v>
      </c>
      <c r="T227" s="106">
        <v>0</v>
      </c>
      <c r="U227" s="106">
        <v>0</v>
      </c>
      <c r="V227" s="106">
        <v>0</v>
      </c>
      <c r="W227" s="106">
        <v>26</v>
      </c>
      <c r="X227" s="106">
        <v>14</v>
      </c>
      <c r="Y227" s="106">
        <v>197</v>
      </c>
      <c r="Z227" s="106">
        <v>0</v>
      </c>
      <c r="AA227" s="106">
        <v>0</v>
      </c>
      <c r="AB227" s="106">
        <v>0</v>
      </c>
      <c r="AC227" s="106">
        <v>0</v>
      </c>
      <c r="AD227" s="106">
        <v>0</v>
      </c>
      <c r="AE227" s="106">
        <v>0</v>
      </c>
      <c r="AF227" s="106">
        <v>0</v>
      </c>
      <c r="AG227" s="106">
        <v>0</v>
      </c>
      <c r="AH227" s="106">
        <v>0</v>
      </c>
      <c r="AI227" s="106">
        <v>0</v>
      </c>
      <c r="AJ227" s="106">
        <v>0</v>
      </c>
      <c r="AK227" s="106">
        <v>0</v>
      </c>
      <c r="AL227" s="106">
        <v>0</v>
      </c>
      <c r="AM227" s="106">
        <v>0</v>
      </c>
    </row>
  </sheetData>
  <sheetProtection selectLockedCells="1" selectUnlockedCells="1"/>
  <mergeCells count="88">
    <mergeCell ref="AL4:AM5"/>
    <mergeCell ref="AH6:AH7"/>
    <mergeCell ref="AB6:AB7"/>
    <mergeCell ref="AJ6:AJ7"/>
    <mergeCell ref="AK6:AK7"/>
    <mergeCell ref="AL6:AL7"/>
    <mergeCell ref="AM6:AM7"/>
    <mergeCell ref="AI6:AI7"/>
    <mergeCell ref="AH5:AI5"/>
    <mergeCell ref="AJ5:AK5"/>
    <mergeCell ref="A202:B202"/>
    <mergeCell ref="A216:B216"/>
    <mergeCell ref="B1:AM1"/>
    <mergeCell ref="AK2:AL2"/>
    <mergeCell ref="C3:M3"/>
    <mergeCell ref="N3:AM3"/>
    <mergeCell ref="A88:B88"/>
    <mergeCell ref="A100:B100"/>
    <mergeCell ref="A114:B114"/>
    <mergeCell ref="A131:B131"/>
    <mergeCell ref="A143:B143"/>
    <mergeCell ref="A159:B159"/>
    <mergeCell ref="N5:O5"/>
    <mergeCell ref="P5:Q5"/>
    <mergeCell ref="P6:P7"/>
    <mergeCell ref="Q6:Q7"/>
    <mergeCell ref="W6:W7"/>
    <mergeCell ref="A8:B8"/>
    <mergeCell ref="C8:D8"/>
    <mergeCell ref="E8:F8"/>
    <mergeCell ref="G8:H8"/>
    <mergeCell ref="I8:J8"/>
    <mergeCell ref="T8:Y8"/>
    <mergeCell ref="C5:C6"/>
    <mergeCell ref="D5:D6"/>
    <mergeCell ref="E5:E6"/>
    <mergeCell ref="F5:F6"/>
    <mergeCell ref="G5:G6"/>
    <mergeCell ref="H5:H6"/>
    <mergeCell ref="T5:U5"/>
    <mergeCell ref="V5:W5"/>
    <mergeCell ref="X5:Y5"/>
    <mergeCell ref="AA6:AA7"/>
    <mergeCell ref="AB5:AC5"/>
    <mergeCell ref="AD5:AE5"/>
    <mergeCell ref="AF5:AG5"/>
    <mergeCell ref="I5:I6"/>
    <mergeCell ref="J5:J6"/>
    <mergeCell ref="AF6:AF7"/>
    <mergeCell ref="AG6:AG7"/>
    <mergeCell ref="AD6:AD7"/>
    <mergeCell ref="AE6:AE7"/>
    <mergeCell ref="AC6:AC7"/>
    <mergeCell ref="R6:R7"/>
    <mergeCell ref="S6:S7"/>
    <mergeCell ref="T6:T7"/>
    <mergeCell ref="U6:U7"/>
    <mergeCell ref="V6:V7"/>
    <mergeCell ref="Z8:AE8"/>
    <mergeCell ref="AF8:AK8"/>
    <mergeCell ref="AL8:AM8"/>
    <mergeCell ref="N8:S8"/>
    <mergeCell ref="M4:M6"/>
    <mergeCell ref="N4:S4"/>
    <mergeCell ref="T4:Y4"/>
    <mergeCell ref="Z4:AE4"/>
    <mergeCell ref="N6:N7"/>
    <mergeCell ref="O6:O7"/>
    <mergeCell ref="Z5:AA5"/>
    <mergeCell ref="X6:X7"/>
    <mergeCell ref="Y6:Y7"/>
    <mergeCell ref="Z6:Z7"/>
    <mergeCell ref="AF4:AK4"/>
    <mergeCell ref="R5:S5"/>
    <mergeCell ref="A182:B182"/>
    <mergeCell ref="A3:A7"/>
    <mergeCell ref="B3:B7"/>
    <mergeCell ref="A9:B9"/>
    <mergeCell ref="A27:B27"/>
    <mergeCell ref="A44:B44"/>
    <mergeCell ref="A58:B58"/>
    <mergeCell ref="A72:B72"/>
    <mergeCell ref="K4:K6"/>
    <mergeCell ref="L4:L6"/>
    <mergeCell ref="I4:J4"/>
    <mergeCell ref="C4:D4"/>
    <mergeCell ref="E4:F4"/>
    <mergeCell ref="G4:H4"/>
  </mergeCells>
  <printOptions horizontalCentered="1"/>
  <pageMargins left="0.23622047244094491" right="0.19685039370078741" top="0.74803149606299213" bottom="0.74803149606299213" header="0.19685039370078741" footer="0.19685039370078741"/>
  <pageSetup paperSize="9" scale="20" orientation="landscape" horizontalDpi="180" verticalDpi="180" r:id="rId1"/>
  <colBreaks count="2" manualBreakCount="2">
    <brk id="31" max="225" man="1"/>
    <brk id="65" max="2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20"/>
  <sheetViews>
    <sheetView zoomScale="55" zoomScaleNormal="55" zoomScaleSheetLayoutView="55" zoomScalePageLayoutView="10" workbookViewId="0">
      <selection activeCell="K5" sqref="K5:K6"/>
    </sheetView>
  </sheetViews>
  <sheetFormatPr defaultRowHeight="16.5" x14ac:dyDescent="0.3"/>
  <cols>
    <col min="1" max="1" width="9.28515625" style="4" customWidth="1"/>
    <col min="2" max="2" width="56" style="4" customWidth="1"/>
    <col min="3" max="3" width="29" style="4" customWidth="1"/>
    <col min="4" max="4" width="19" style="4" customWidth="1"/>
    <col min="5" max="5" width="18.5703125" style="4" customWidth="1"/>
    <col min="6" max="6" width="20.42578125" style="4" customWidth="1"/>
    <col min="7" max="7" width="21.5703125" style="4" customWidth="1"/>
    <col min="8" max="8" width="23.28515625" style="4" customWidth="1"/>
    <col min="9" max="9" width="17.85546875" style="4" customWidth="1"/>
    <col min="10" max="10" width="23.28515625" style="4" customWidth="1"/>
    <col min="11" max="11" width="18.5703125" style="4" customWidth="1"/>
    <col min="12" max="12" width="24.7109375" style="4" hidden="1" customWidth="1"/>
    <col min="13" max="14" width="18" style="4" hidden="1" customWidth="1"/>
    <col min="15" max="16384" width="9.140625" style="4"/>
  </cols>
  <sheetData>
    <row r="1" spans="1:16" ht="26.25" customHeight="1" x14ac:dyDescent="0.3">
      <c r="J1" s="360" t="str">
        <f>+L1</f>
        <v>1-жадвал</v>
      </c>
      <c r="K1" s="360"/>
      <c r="L1" s="360" t="s">
        <v>374</v>
      </c>
      <c r="M1" s="360"/>
      <c r="N1" s="360"/>
    </row>
    <row r="2" spans="1:16" ht="70.5" customHeight="1" x14ac:dyDescent="0.3">
      <c r="A2" s="359" t="s">
        <v>386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</row>
    <row r="3" spans="1:16" ht="28.5" hidden="1" customHeigh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6" ht="35.25" customHeight="1" x14ac:dyDescent="0.35">
      <c r="B4" s="5"/>
      <c r="C4" s="5"/>
      <c r="D4" s="5"/>
      <c r="E4" s="5"/>
      <c r="F4" s="5"/>
      <c r="G4" s="5"/>
      <c r="I4" s="86"/>
      <c r="J4" s="364" t="str">
        <f>+L4</f>
        <v>2021 йил 13 март</v>
      </c>
      <c r="K4" s="364"/>
      <c r="L4" s="362" t="s">
        <v>421</v>
      </c>
      <c r="M4" s="362"/>
      <c r="N4" s="362"/>
    </row>
    <row r="5" spans="1:16" ht="89.25" customHeight="1" x14ac:dyDescent="0.3">
      <c r="A5" s="367" t="s">
        <v>0</v>
      </c>
      <c r="B5" s="368" t="s">
        <v>110</v>
      </c>
      <c r="C5" s="368" t="s">
        <v>339</v>
      </c>
      <c r="D5" s="366" t="s">
        <v>4</v>
      </c>
      <c r="E5" s="366"/>
      <c r="F5" s="366"/>
      <c r="G5" s="366" t="s">
        <v>376</v>
      </c>
      <c r="H5" s="366" t="s">
        <v>3</v>
      </c>
      <c r="I5" s="363" t="s">
        <v>137</v>
      </c>
      <c r="J5" s="366" t="s">
        <v>5</v>
      </c>
      <c r="K5" s="363" t="s">
        <v>137</v>
      </c>
      <c r="L5" s="361" t="s">
        <v>405</v>
      </c>
      <c r="M5" s="361"/>
      <c r="N5" s="361"/>
    </row>
    <row r="6" spans="1:16" ht="87" customHeight="1" x14ac:dyDescent="0.3">
      <c r="A6" s="367"/>
      <c r="B6" s="368"/>
      <c r="C6" s="368"/>
      <c r="D6" s="59" t="s">
        <v>1</v>
      </c>
      <c r="E6" s="59" t="s">
        <v>2</v>
      </c>
      <c r="F6" s="59" t="s">
        <v>137</v>
      </c>
      <c r="G6" s="366"/>
      <c r="H6" s="366"/>
      <c r="I6" s="363"/>
      <c r="J6" s="366"/>
      <c r="K6" s="363"/>
      <c r="L6" s="83" t="s">
        <v>128</v>
      </c>
      <c r="M6" s="85" t="s">
        <v>149</v>
      </c>
      <c r="N6" s="85" t="s">
        <v>137</v>
      </c>
    </row>
    <row r="7" spans="1:16" s="7" customFormat="1" ht="46.5" customHeight="1" x14ac:dyDescent="0.3">
      <c r="A7" s="365" t="s">
        <v>111</v>
      </c>
      <c r="B7" s="365"/>
      <c r="C7" s="14">
        <f>+E7+G7+H7+J7</f>
        <v>7772</v>
      </c>
      <c r="D7" s="14">
        <f>SUM(D8:D20)</f>
        <v>102</v>
      </c>
      <c r="E7" s="14">
        <f>SUM(E8:E20)</f>
        <v>3358</v>
      </c>
      <c r="F7" s="14">
        <f>+E7*100/C7</f>
        <v>43.206381883685026</v>
      </c>
      <c r="G7" s="14">
        <f>SUM(G8:G20)</f>
        <v>14</v>
      </c>
      <c r="H7" s="14">
        <f>SUM(H8:H20)</f>
        <v>3474</v>
      </c>
      <c r="I7" s="14">
        <f>H7*100/C7</f>
        <v>44.69891919711786</v>
      </c>
      <c r="J7" s="14">
        <f>SUM(J8:J20)</f>
        <v>926</v>
      </c>
      <c r="K7" s="14">
        <f>+J7*100/C7</f>
        <v>11.914565105506949</v>
      </c>
      <c r="L7" s="14">
        <f>SUM(L8:L20)</f>
        <v>1527055</v>
      </c>
      <c r="M7" s="14">
        <f>SUM(M8:M20)</f>
        <v>0</v>
      </c>
      <c r="N7" s="88">
        <f>+M7*100/L7</f>
        <v>0</v>
      </c>
    </row>
    <row r="8" spans="1:16" s="9" customFormat="1" ht="46.5" customHeight="1" x14ac:dyDescent="0.3">
      <c r="A8" s="18">
        <v>1</v>
      </c>
      <c r="B8" s="162" t="s">
        <v>112</v>
      </c>
      <c r="C8" s="163">
        <f>+E8+G8+H8+J8</f>
        <v>779</v>
      </c>
      <c r="D8" s="16">
        <v>7</v>
      </c>
      <c r="E8" s="16">
        <v>199</v>
      </c>
      <c r="F8" s="163">
        <f>+E8*100/C8</f>
        <v>25.545571245186135</v>
      </c>
      <c r="G8" s="16">
        <f>+Бандлик!AE9</f>
        <v>0</v>
      </c>
      <c r="H8" s="16">
        <v>519</v>
      </c>
      <c r="I8" s="163">
        <f>H8*100/C8</f>
        <v>66.623876765083438</v>
      </c>
      <c r="J8" s="16">
        <f>+Бандлик!AG9</f>
        <v>61</v>
      </c>
      <c r="K8" s="163">
        <f t="shared" ref="K8:K20" si="0">+J8*100/C8</f>
        <v>7.8305519897304237</v>
      </c>
      <c r="L8" s="17">
        <f>+Бандлик!D9</f>
        <v>120000</v>
      </c>
      <c r="M8" s="17">
        <f>+Бандлик!AH9</f>
        <v>0</v>
      </c>
      <c r="N8" s="17">
        <f>+M8*100/L8</f>
        <v>0</v>
      </c>
      <c r="O8" s="8"/>
      <c r="P8" s="8"/>
    </row>
    <row r="9" spans="1:16" s="9" customFormat="1" ht="46.5" customHeight="1" x14ac:dyDescent="0.3">
      <c r="A9" s="18">
        <v>2</v>
      </c>
      <c r="B9" s="162" t="s">
        <v>113</v>
      </c>
      <c r="C9" s="163">
        <f t="shared" ref="C9:C20" si="1">+E9+G9+H9+J9</f>
        <v>542</v>
      </c>
      <c r="D9" s="16">
        <f>+Бандлик!AC27</f>
        <v>0</v>
      </c>
      <c r="E9" s="16">
        <f>+Бандлик!AD27</f>
        <v>244</v>
      </c>
      <c r="F9" s="163">
        <f>+E9*100/C9</f>
        <v>45.018450184501845</v>
      </c>
      <c r="G9" s="16">
        <f>+Бандлик!AE27</f>
        <v>0</v>
      </c>
      <c r="H9" s="16">
        <f>+Бандлик!AF27</f>
        <v>235</v>
      </c>
      <c r="I9" s="163">
        <f>H9*100/C9</f>
        <v>43.357933579335793</v>
      </c>
      <c r="J9" s="16">
        <f>+Бандлик!AG27</f>
        <v>63</v>
      </c>
      <c r="K9" s="163">
        <f>+J9*100/C9</f>
        <v>11.623616236162361</v>
      </c>
      <c r="L9" s="17">
        <f>+Бандлик!D27</f>
        <v>22000</v>
      </c>
      <c r="M9" s="17">
        <f>+Бандлик!AH27</f>
        <v>0</v>
      </c>
      <c r="N9" s="17">
        <f t="shared" ref="N9:N20" si="2">+M9*100/L9</f>
        <v>0</v>
      </c>
      <c r="O9" s="8"/>
      <c r="P9" s="8"/>
    </row>
    <row r="10" spans="1:16" s="9" customFormat="1" ht="46.5" customHeight="1" x14ac:dyDescent="0.3">
      <c r="A10" s="18">
        <v>3</v>
      </c>
      <c r="B10" s="162" t="s">
        <v>114</v>
      </c>
      <c r="C10" s="163">
        <f t="shared" si="1"/>
        <v>564</v>
      </c>
      <c r="D10" s="16">
        <f>+Бандлик!AC44</f>
        <v>1</v>
      </c>
      <c r="E10" s="16">
        <f>+Бандлик!AD44</f>
        <v>141</v>
      </c>
      <c r="F10" s="163">
        <f t="shared" ref="F10:F20" si="3">+E10*100/C10</f>
        <v>25</v>
      </c>
      <c r="G10" s="16">
        <f>+Бандлик!AE44</f>
        <v>0</v>
      </c>
      <c r="H10" s="16">
        <f>+Бандлик!AF44</f>
        <v>369</v>
      </c>
      <c r="I10" s="163">
        <f t="shared" ref="I10:I20" si="4">H10*100/C10</f>
        <v>65.425531914893611</v>
      </c>
      <c r="J10" s="16">
        <f>+Бандлик!AG44</f>
        <v>54</v>
      </c>
      <c r="K10" s="163">
        <f t="shared" si="0"/>
        <v>9.5744680851063837</v>
      </c>
      <c r="L10" s="17">
        <f>+Бандлик!D44</f>
        <v>15080</v>
      </c>
      <c r="M10" s="17">
        <f>+Бандлик!AH44</f>
        <v>0</v>
      </c>
      <c r="N10" s="17">
        <f t="shared" si="2"/>
        <v>0</v>
      </c>
      <c r="O10" s="8"/>
      <c r="P10" s="8"/>
    </row>
    <row r="11" spans="1:16" s="9" customFormat="1" ht="46.5" customHeight="1" x14ac:dyDescent="0.3">
      <c r="A11" s="18">
        <v>4</v>
      </c>
      <c r="B11" s="162" t="s">
        <v>115</v>
      </c>
      <c r="C11" s="163">
        <f t="shared" si="1"/>
        <v>512</v>
      </c>
      <c r="D11" s="16">
        <f>+Бандлик!AC58</f>
        <v>0</v>
      </c>
      <c r="E11" s="16">
        <v>186</v>
      </c>
      <c r="F11" s="163">
        <f t="shared" si="3"/>
        <v>36.328125</v>
      </c>
      <c r="G11" s="16">
        <f>+Бандлик!AE58</f>
        <v>0</v>
      </c>
      <c r="H11" s="16">
        <v>319</v>
      </c>
      <c r="I11" s="163">
        <f t="shared" si="4"/>
        <v>62.3046875</v>
      </c>
      <c r="J11" s="16">
        <v>7</v>
      </c>
      <c r="K11" s="163">
        <f t="shared" si="0"/>
        <v>1.3671875</v>
      </c>
      <c r="L11" s="17">
        <f>+Бандлик!D58</f>
        <v>18704</v>
      </c>
      <c r="M11" s="17">
        <f>+Бандлик!AH58</f>
        <v>0</v>
      </c>
      <c r="N11" s="17">
        <f t="shared" si="2"/>
        <v>0</v>
      </c>
      <c r="O11" s="8"/>
      <c r="P11" s="8"/>
    </row>
    <row r="12" spans="1:16" ht="46.5" customHeight="1" x14ac:dyDescent="0.3">
      <c r="A12" s="18">
        <v>5</v>
      </c>
      <c r="B12" s="162" t="s">
        <v>116</v>
      </c>
      <c r="C12" s="163">
        <f t="shared" si="1"/>
        <v>423</v>
      </c>
      <c r="D12" s="16">
        <f>+Бандлик!AC72</f>
        <v>0</v>
      </c>
      <c r="E12" s="16">
        <f>+Бандлик!AD72</f>
        <v>158</v>
      </c>
      <c r="F12" s="163">
        <f t="shared" si="3"/>
        <v>37.35224586288416</v>
      </c>
      <c r="G12" s="16">
        <f>+Бандлик!AE72</f>
        <v>0</v>
      </c>
      <c r="H12" s="16">
        <f>+Бандлик!AF72</f>
        <v>181</v>
      </c>
      <c r="I12" s="163">
        <f t="shared" si="4"/>
        <v>42.789598108747043</v>
      </c>
      <c r="J12" s="16">
        <f>+Бандлик!AG72</f>
        <v>84</v>
      </c>
      <c r="K12" s="163">
        <f t="shared" si="0"/>
        <v>19.858156028368793</v>
      </c>
      <c r="L12" s="17">
        <f>+Бандлик!D72</f>
        <v>58575</v>
      </c>
      <c r="M12" s="17">
        <f>+Бандлик!AH72</f>
        <v>0</v>
      </c>
      <c r="N12" s="17">
        <f t="shared" si="2"/>
        <v>0</v>
      </c>
      <c r="O12" s="8"/>
      <c r="P12" s="8"/>
    </row>
    <row r="13" spans="1:16" ht="46.5" customHeight="1" x14ac:dyDescent="0.3">
      <c r="A13" s="18">
        <v>6</v>
      </c>
      <c r="B13" s="162" t="s">
        <v>117</v>
      </c>
      <c r="C13" s="163">
        <f>+E13+G13+H13+J13</f>
        <v>511</v>
      </c>
      <c r="D13" s="16">
        <f>+Бандлик!AC88</f>
        <v>13</v>
      </c>
      <c r="E13" s="16">
        <f>+Бандлик!AD88</f>
        <v>305</v>
      </c>
      <c r="F13" s="163">
        <f t="shared" si="3"/>
        <v>59.686888454011743</v>
      </c>
      <c r="G13" s="16">
        <f>+Бандлик!AE88</f>
        <v>0</v>
      </c>
      <c r="H13" s="16">
        <f>+Бандлик!AF88</f>
        <v>153</v>
      </c>
      <c r="I13" s="163">
        <f t="shared" si="4"/>
        <v>29.941291585127203</v>
      </c>
      <c r="J13" s="16">
        <f>+Бандлик!AG88</f>
        <v>53</v>
      </c>
      <c r="K13" s="163">
        <f t="shared" si="0"/>
        <v>10.371819960861057</v>
      </c>
      <c r="L13" s="17">
        <f>+Бандлик!D88</f>
        <v>25233</v>
      </c>
      <c r="M13" s="17">
        <f>+Бандлик!AH88</f>
        <v>0</v>
      </c>
      <c r="N13" s="17">
        <f t="shared" si="2"/>
        <v>0</v>
      </c>
      <c r="O13" s="8"/>
      <c r="P13" s="8"/>
    </row>
    <row r="14" spans="1:16" ht="46.5" customHeight="1" x14ac:dyDescent="0.3">
      <c r="A14" s="18">
        <v>7</v>
      </c>
      <c r="B14" s="162" t="s">
        <v>118</v>
      </c>
      <c r="C14" s="163">
        <v>453</v>
      </c>
      <c r="D14" s="16">
        <f>+Бандлик!AC100</f>
        <v>0</v>
      </c>
      <c r="E14" s="16">
        <f>+Бандлик!AD100</f>
        <v>122</v>
      </c>
      <c r="F14" s="163">
        <f t="shared" si="3"/>
        <v>26.931567328918323</v>
      </c>
      <c r="G14" s="16">
        <f>+Бандлик!AE100</f>
        <v>0</v>
      </c>
      <c r="H14" s="16">
        <f>+Бандлик!AF100</f>
        <v>225</v>
      </c>
      <c r="I14" s="163">
        <f t="shared" si="4"/>
        <v>49.668874172185433</v>
      </c>
      <c r="J14" s="16">
        <v>106</v>
      </c>
      <c r="K14" s="163">
        <f t="shared" si="0"/>
        <v>23.399558498896248</v>
      </c>
      <c r="L14" s="17">
        <f>+Бандлик!D100</f>
        <v>466072</v>
      </c>
      <c r="M14" s="17">
        <f>+Бандлик!AH100</f>
        <v>0</v>
      </c>
      <c r="N14" s="17">
        <f t="shared" si="2"/>
        <v>0</v>
      </c>
      <c r="O14" s="8"/>
      <c r="P14" s="8"/>
    </row>
    <row r="15" spans="1:16" ht="46.5" customHeight="1" x14ac:dyDescent="0.3">
      <c r="A15" s="18">
        <v>8</v>
      </c>
      <c r="B15" s="162" t="s">
        <v>119</v>
      </c>
      <c r="C15" s="163">
        <f t="shared" si="1"/>
        <v>931</v>
      </c>
      <c r="D15" s="16">
        <f>+Бандлик!AC114</f>
        <v>11</v>
      </c>
      <c r="E15" s="16">
        <f>+Бандлик!AD114</f>
        <v>490</v>
      </c>
      <c r="F15" s="163">
        <f t="shared" si="3"/>
        <v>52.631578947368418</v>
      </c>
      <c r="G15" s="16">
        <f>+Бандлик!AE114</f>
        <v>0</v>
      </c>
      <c r="H15" s="16">
        <f>+Бандлик!AF114</f>
        <v>349</v>
      </c>
      <c r="I15" s="163">
        <f t="shared" si="4"/>
        <v>37.486573576799138</v>
      </c>
      <c r="J15" s="16">
        <f>+Бандлик!AG114</f>
        <v>92</v>
      </c>
      <c r="K15" s="163">
        <f t="shared" si="0"/>
        <v>9.8818474758324388</v>
      </c>
      <c r="L15" s="17">
        <f>+Бандлик!D114</f>
        <v>0</v>
      </c>
      <c r="M15" s="17">
        <f>+Бандлик!AH114</f>
        <v>0</v>
      </c>
      <c r="N15" s="17" t="e">
        <f t="shared" si="2"/>
        <v>#DIV/0!</v>
      </c>
      <c r="O15" s="8"/>
      <c r="P15" s="8"/>
    </row>
    <row r="16" spans="1:16" ht="46.5" customHeight="1" x14ac:dyDescent="0.3">
      <c r="A16" s="18">
        <v>9</v>
      </c>
      <c r="B16" s="162" t="s">
        <v>120</v>
      </c>
      <c r="C16" s="163">
        <f t="shared" si="1"/>
        <v>548</v>
      </c>
      <c r="D16" s="16">
        <f>+Бандлик!AC131</f>
        <v>68</v>
      </c>
      <c r="E16" s="16">
        <f>+Бандлик!AD131</f>
        <v>259</v>
      </c>
      <c r="F16" s="163">
        <f t="shared" si="3"/>
        <v>47.262773722627735</v>
      </c>
      <c r="G16" s="16">
        <f>+Бандлик!AE131</f>
        <v>0</v>
      </c>
      <c r="H16" s="16">
        <f>+Бандлик!AF131</f>
        <v>289</v>
      </c>
      <c r="I16" s="163">
        <f t="shared" si="4"/>
        <v>52.737226277372265</v>
      </c>
      <c r="J16" s="16">
        <f>+Бандлик!AG131</f>
        <v>0</v>
      </c>
      <c r="K16" s="163">
        <f t="shared" si="0"/>
        <v>0</v>
      </c>
      <c r="L16" s="17">
        <f>+Бандлик!D131</f>
        <v>135810</v>
      </c>
      <c r="M16" s="17">
        <f>+Бандлик!AH131</f>
        <v>0</v>
      </c>
      <c r="N16" s="17">
        <f t="shared" si="2"/>
        <v>0</v>
      </c>
      <c r="O16" s="8"/>
      <c r="P16" s="8"/>
    </row>
    <row r="17" spans="1:16" ht="46.5" customHeight="1" x14ac:dyDescent="0.3">
      <c r="A17" s="18">
        <v>10</v>
      </c>
      <c r="B17" s="162" t="s">
        <v>121</v>
      </c>
      <c r="C17" s="163">
        <f t="shared" si="1"/>
        <v>475</v>
      </c>
      <c r="D17" s="16">
        <f>+Бандлик!AC143</f>
        <v>0</v>
      </c>
      <c r="E17" s="16">
        <f>+Бандлик!AD143</f>
        <v>233</v>
      </c>
      <c r="F17" s="163">
        <f t="shared" si="3"/>
        <v>49.05263157894737</v>
      </c>
      <c r="G17" s="16">
        <f>+Бандлик!AE143</f>
        <v>1</v>
      </c>
      <c r="H17" s="16">
        <f>+Бандлик!AF143</f>
        <v>241</v>
      </c>
      <c r="I17" s="163">
        <f t="shared" si="4"/>
        <v>50.736842105263158</v>
      </c>
      <c r="J17" s="16">
        <f>+Бандлик!AG143</f>
        <v>0</v>
      </c>
      <c r="K17" s="163">
        <f t="shared" si="0"/>
        <v>0</v>
      </c>
      <c r="L17" s="17">
        <f>+Бандлик!D143</f>
        <v>111070</v>
      </c>
      <c r="M17" s="17">
        <f>+Бандлик!AH143</f>
        <v>0</v>
      </c>
      <c r="N17" s="17">
        <f t="shared" si="2"/>
        <v>0</v>
      </c>
      <c r="O17" s="8"/>
      <c r="P17" s="8"/>
    </row>
    <row r="18" spans="1:16" ht="46.5" customHeight="1" x14ac:dyDescent="0.3">
      <c r="A18" s="18">
        <v>11</v>
      </c>
      <c r="B18" s="162" t="s">
        <v>122</v>
      </c>
      <c r="C18" s="163">
        <f t="shared" si="1"/>
        <v>548</v>
      </c>
      <c r="D18" s="16">
        <f>+Бандлик!AC159</f>
        <v>0</v>
      </c>
      <c r="E18" s="16">
        <f>+Бандлик!AD159</f>
        <v>233</v>
      </c>
      <c r="F18" s="163">
        <f t="shared" si="3"/>
        <v>42.518248175182485</v>
      </c>
      <c r="G18" s="16">
        <f>+Бандлик!AE159</f>
        <v>13</v>
      </c>
      <c r="H18" s="16">
        <f>+Бандлик!AF159</f>
        <v>157</v>
      </c>
      <c r="I18" s="163">
        <f t="shared" si="4"/>
        <v>28.649635036496349</v>
      </c>
      <c r="J18" s="16">
        <f>+Бандлик!AG159</f>
        <v>145</v>
      </c>
      <c r="K18" s="163">
        <f t="shared" si="0"/>
        <v>26.459854014598541</v>
      </c>
      <c r="L18" s="17">
        <f>+Бандлик!D159</f>
        <v>0</v>
      </c>
      <c r="M18" s="17">
        <f>+Бандлик!AH159</f>
        <v>0</v>
      </c>
      <c r="N18" s="17" t="e">
        <f t="shared" si="2"/>
        <v>#DIV/0!</v>
      </c>
      <c r="O18" s="8"/>
      <c r="P18" s="8"/>
    </row>
    <row r="19" spans="1:16" ht="46.5" customHeight="1" x14ac:dyDescent="0.3">
      <c r="A19" s="18">
        <v>12</v>
      </c>
      <c r="B19" s="162" t="s">
        <v>123</v>
      </c>
      <c r="C19" s="163">
        <f t="shared" si="1"/>
        <v>998</v>
      </c>
      <c r="D19" s="16">
        <f>+Бандлик!AC182</f>
        <v>0</v>
      </c>
      <c r="E19" s="16">
        <f>+Бандлик!AD182</f>
        <v>555</v>
      </c>
      <c r="F19" s="163">
        <f t="shared" si="3"/>
        <v>55.611222444889776</v>
      </c>
      <c r="G19" s="16">
        <f>+Бандлик!AE182</f>
        <v>0</v>
      </c>
      <c r="H19" s="16">
        <f>+Бандлик!AF182</f>
        <v>221</v>
      </c>
      <c r="I19" s="163">
        <f t="shared" si="4"/>
        <v>22.14428857715431</v>
      </c>
      <c r="J19" s="16">
        <f>+Бандлик!AG182</f>
        <v>222</v>
      </c>
      <c r="K19" s="163">
        <f t="shared" si="0"/>
        <v>22.244488977955911</v>
      </c>
      <c r="L19" s="17">
        <f>+Бандлик!D182</f>
        <v>170451</v>
      </c>
      <c r="M19" s="17">
        <f>+Бандлик!AH182</f>
        <v>0</v>
      </c>
      <c r="N19" s="17">
        <f t="shared" si="2"/>
        <v>0</v>
      </c>
      <c r="O19" s="8"/>
      <c r="P19" s="8"/>
    </row>
    <row r="20" spans="1:16" ht="46.5" customHeight="1" x14ac:dyDescent="0.3">
      <c r="A20" s="18">
        <v>13</v>
      </c>
      <c r="B20" s="162" t="s">
        <v>124</v>
      </c>
      <c r="C20" s="163">
        <f t="shared" si="1"/>
        <v>488</v>
      </c>
      <c r="D20" s="16">
        <f>+Бандлик!AC202</f>
        <v>2</v>
      </c>
      <c r="E20" s="16">
        <f>+Бандлик!AD202</f>
        <v>233</v>
      </c>
      <c r="F20" s="163">
        <f t="shared" si="3"/>
        <v>47.745901639344261</v>
      </c>
      <c r="G20" s="16">
        <f>+Бандлик!AE202</f>
        <v>0</v>
      </c>
      <c r="H20" s="16">
        <f>+Бандлик!AF202</f>
        <v>216</v>
      </c>
      <c r="I20" s="163">
        <f t="shared" si="4"/>
        <v>44.26229508196721</v>
      </c>
      <c r="J20" s="16">
        <f>+Бандлик!AG202</f>
        <v>39</v>
      </c>
      <c r="K20" s="163">
        <f t="shared" si="0"/>
        <v>7.9918032786885247</v>
      </c>
      <c r="L20" s="17">
        <f>+Бандлик!D202</f>
        <v>384060</v>
      </c>
      <c r="M20" s="17">
        <f>+Бандлик!AH202</f>
        <v>0</v>
      </c>
      <c r="N20" s="17">
        <f t="shared" si="2"/>
        <v>0</v>
      </c>
      <c r="O20" s="8"/>
      <c r="P20" s="8"/>
    </row>
  </sheetData>
  <sheetProtection selectLockedCells="1" selectUnlockedCells="1"/>
  <mergeCells count="16">
    <mergeCell ref="A7:B7"/>
    <mergeCell ref="G5:G6"/>
    <mergeCell ref="H5:H6"/>
    <mergeCell ref="J5:J6"/>
    <mergeCell ref="D5:F5"/>
    <mergeCell ref="I5:I6"/>
    <mergeCell ref="A5:A6"/>
    <mergeCell ref="B5:B6"/>
    <mergeCell ref="C5:C6"/>
    <mergeCell ref="A2:M2"/>
    <mergeCell ref="L1:N1"/>
    <mergeCell ref="L5:N5"/>
    <mergeCell ref="L4:N4"/>
    <mergeCell ref="K5:K6"/>
    <mergeCell ref="J4:K4"/>
    <mergeCell ref="J1:K1"/>
  </mergeCells>
  <printOptions horizontalCentered="1"/>
  <pageMargins left="0.23622047244094491" right="0.19685039370078741" top="0.27559055118110237" bottom="0.23622047244094491" header="0.19685039370078741" footer="0.19685039370078741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20"/>
  <sheetViews>
    <sheetView zoomScale="55" zoomScaleNormal="55" zoomScaleSheetLayoutView="55" zoomScalePageLayoutView="1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7" sqref="C7"/>
    </sheetView>
  </sheetViews>
  <sheetFormatPr defaultRowHeight="16.5" x14ac:dyDescent="0.3"/>
  <cols>
    <col min="1" max="1" width="9.28515625" style="4" customWidth="1"/>
    <col min="2" max="2" width="52" style="4" customWidth="1"/>
    <col min="3" max="3" width="29" style="4" customWidth="1"/>
    <col min="4" max="4" width="21.7109375" style="4" customWidth="1"/>
    <col min="5" max="5" width="20.42578125" style="4" customWidth="1"/>
    <col min="6" max="7" width="21.5703125" style="4" customWidth="1"/>
    <col min="8" max="8" width="23.28515625" style="4" customWidth="1"/>
    <col min="9" max="9" width="17.85546875" style="4" customWidth="1"/>
    <col min="10" max="10" width="23.28515625" style="4" customWidth="1"/>
    <col min="11" max="11" width="18.5703125" style="4" customWidth="1"/>
    <col min="12" max="12" width="24.7109375" style="4" hidden="1" customWidth="1"/>
    <col min="13" max="14" width="18" style="4" hidden="1" customWidth="1"/>
    <col min="15" max="16384" width="9.140625" style="4"/>
  </cols>
  <sheetData>
    <row r="1" spans="1:16" ht="26.25" customHeight="1" x14ac:dyDescent="0.3">
      <c r="J1" s="360" t="str">
        <f>+L1</f>
        <v>1-жадвал</v>
      </c>
      <c r="K1" s="360"/>
      <c r="L1" s="360" t="s">
        <v>374</v>
      </c>
      <c r="M1" s="360"/>
      <c r="N1" s="360"/>
    </row>
    <row r="2" spans="1:16" ht="70.5" customHeight="1" x14ac:dyDescent="0.3">
      <c r="A2" s="359" t="s">
        <v>429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</row>
    <row r="3" spans="1:16" ht="28.5" hidden="1" customHeight="1" x14ac:dyDescent="0.3">
      <c r="A3" s="161"/>
      <c r="B3" s="161"/>
      <c r="C3" s="161"/>
      <c r="D3" s="161"/>
      <c r="E3" s="161"/>
      <c r="F3" s="161"/>
      <c r="G3" s="291"/>
      <c r="H3" s="161"/>
      <c r="I3" s="161"/>
      <c r="J3" s="161"/>
      <c r="K3" s="161"/>
    </row>
    <row r="4" spans="1:16" ht="45" customHeight="1" x14ac:dyDescent="0.35">
      <c r="B4" s="5"/>
      <c r="C4" s="5"/>
      <c r="D4" s="5"/>
      <c r="E4" s="5"/>
      <c r="F4" s="5"/>
      <c r="G4" s="5"/>
      <c r="I4" s="180"/>
      <c r="J4" s="371" t="s">
        <v>433</v>
      </c>
      <c r="K4" s="371"/>
      <c r="L4" s="362" t="s">
        <v>421</v>
      </c>
      <c r="M4" s="362"/>
      <c r="N4" s="362"/>
    </row>
    <row r="5" spans="1:16" ht="89.25" customHeight="1" x14ac:dyDescent="0.3">
      <c r="A5" s="367" t="s">
        <v>0</v>
      </c>
      <c r="B5" s="368" t="s">
        <v>110</v>
      </c>
      <c r="C5" s="368" t="s">
        <v>339</v>
      </c>
      <c r="D5" s="368" t="s">
        <v>4</v>
      </c>
      <c r="E5" s="370" t="s">
        <v>137</v>
      </c>
      <c r="F5" s="368" t="s">
        <v>376</v>
      </c>
      <c r="G5" s="370" t="s">
        <v>137</v>
      </c>
      <c r="H5" s="368" t="s">
        <v>434</v>
      </c>
      <c r="I5" s="370" t="s">
        <v>137</v>
      </c>
      <c r="J5" s="368" t="s">
        <v>5</v>
      </c>
      <c r="K5" s="370" t="s">
        <v>137</v>
      </c>
      <c r="L5" s="369" t="s">
        <v>405</v>
      </c>
      <c r="M5" s="361"/>
      <c r="N5" s="361"/>
    </row>
    <row r="6" spans="1:16" ht="87" customHeight="1" x14ac:dyDescent="0.3">
      <c r="A6" s="367"/>
      <c r="B6" s="368"/>
      <c r="C6" s="368"/>
      <c r="D6" s="368"/>
      <c r="E6" s="370"/>
      <c r="F6" s="368"/>
      <c r="G6" s="370"/>
      <c r="H6" s="368"/>
      <c r="I6" s="370"/>
      <c r="J6" s="368"/>
      <c r="K6" s="370"/>
      <c r="L6" s="177" t="s">
        <v>128</v>
      </c>
      <c r="M6" s="85" t="s">
        <v>149</v>
      </c>
      <c r="N6" s="85" t="s">
        <v>137</v>
      </c>
    </row>
    <row r="7" spans="1:16" s="7" customFormat="1" ht="46.5" customHeight="1" x14ac:dyDescent="0.3">
      <c r="A7" s="365" t="s">
        <v>111</v>
      </c>
      <c r="B7" s="365"/>
      <c r="C7" s="284">
        <f>+D7+F7+H7+J7</f>
        <v>7909</v>
      </c>
      <c r="D7" s="284">
        <f>SUM(D8:D20)</f>
        <v>7626</v>
      </c>
      <c r="E7" s="284">
        <f>+D7*100/C7</f>
        <v>96.421797951700597</v>
      </c>
      <c r="F7" s="284">
        <f>SUM(F8:F20)</f>
        <v>63</v>
      </c>
      <c r="G7" s="292">
        <f>+F7*100/C7</f>
        <v>0.79656088001011505</v>
      </c>
      <c r="H7" s="284">
        <f>SUM(H8:H20)</f>
        <v>220</v>
      </c>
      <c r="I7" s="284">
        <f>H7*100/C7</f>
        <v>2.7816411682892905</v>
      </c>
      <c r="J7" s="284">
        <f>SUM(J8:J20)</f>
        <v>0</v>
      </c>
      <c r="K7" s="284">
        <f t="shared" ref="K7:K20" si="0">+J7*100/C7</f>
        <v>0</v>
      </c>
      <c r="L7" s="178">
        <f>SUM(L8:L20)</f>
        <v>1527055</v>
      </c>
      <c r="M7" s="14">
        <f>SUM(M8:M20)</f>
        <v>0</v>
      </c>
      <c r="N7" s="88">
        <f>+M7*100/L7</f>
        <v>0</v>
      </c>
    </row>
    <row r="8" spans="1:16" s="9" customFormat="1" ht="46.5" customHeight="1" x14ac:dyDescent="0.3">
      <c r="A8" s="18">
        <v>1</v>
      </c>
      <c r="B8" s="162" t="s">
        <v>112</v>
      </c>
      <c r="C8" s="285">
        <f>+D8+F8+H8+J8</f>
        <v>779</v>
      </c>
      <c r="D8" s="285">
        <v>712</v>
      </c>
      <c r="E8" s="285">
        <f t="shared" ref="E8:E20" si="1">+D8*100/C8</f>
        <v>91.399229781771496</v>
      </c>
      <c r="F8" s="285">
        <f>+Бандлик!AE9</f>
        <v>0</v>
      </c>
      <c r="G8" s="293">
        <f t="shared" ref="G8:G20" si="2">+F8*100/C8</f>
        <v>0</v>
      </c>
      <c r="H8" s="285">
        <v>67</v>
      </c>
      <c r="I8" s="285">
        <f>H8*100/C8</f>
        <v>8.6007702182284973</v>
      </c>
      <c r="J8" s="285">
        <v>0</v>
      </c>
      <c r="K8" s="285">
        <f t="shared" si="0"/>
        <v>0</v>
      </c>
      <c r="L8" s="179">
        <f>+Бандлик!D9</f>
        <v>120000</v>
      </c>
      <c r="M8" s="17">
        <f>+Бандлик!AH9</f>
        <v>0</v>
      </c>
      <c r="N8" s="17">
        <f>+M8*100/L8</f>
        <v>0</v>
      </c>
      <c r="O8" s="8"/>
      <c r="P8" s="8"/>
    </row>
    <row r="9" spans="1:16" s="9" customFormat="1" ht="46.5" customHeight="1" x14ac:dyDescent="0.3">
      <c r="A9" s="18">
        <v>2</v>
      </c>
      <c r="B9" s="162" t="s">
        <v>113</v>
      </c>
      <c r="C9" s="285">
        <f>+D9+F9+H9+J9</f>
        <v>542</v>
      </c>
      <c r="D9" s="285">
        <v>542</v>
      </c>
      <c r="E9" s="285">
        <f t="shared" si="1"/>
        <v>100</v>
      </c>
      <c r="F9" s="285">
        <f>+Бандлик!AE27</f>
        <v>0</v>
      </c>
      <c r="G9" s="293">
        <f t="shared" si="2"/>
        <v>0</v>
      </c>
      <c r="H9" s="285">
        <v>0</v>
      </c>
      <c r="I9" s="285">
        <f t="shared" ref="I9:I20" si="3">H9*100/C9</f>
        <v>0</v>
      </c>
      <c r="J9" s="285">
        <v>0</v>
      </c>
      <c r="K9" s="285">
        <f t="shared" si="0"/>
        <v>0</v>
      </c>
      <c r="L9" s="179">
        <f>+Бандлик!D27</f>
        <v>22000</v>
      </c>
      <c r="M9" s="17">
        <f>+Бандлик!AH27</f>
        <v>0</v>
      </c>
      <c r="N9" s="17">
        <f t="shared" ref="N9:N20" si="4">+M9*100/L9</f>
        <v>0</v>
      </c>
      <c r="O9" s="8"/>
      <c r="P9" s="8"/>
    </row>
    <row r="10" spans="1:16" s="9" customFormat="1" ht="46.5" customHeight="1" x14ac:dyDescent="0.3">
      <c r="A10" s="18">
        <v>3</v>
      </c>
      <c r="B10" s="162" t="s">
        <v>114</v>
      </c>
      <c r="C10" s="285">
        <f>+D10+F10+H10+J10</f>
        <v>564</v>
      </c>
      <c r="D10" s="285">
        <v>564</v>
      </c>
      <c r="E10" s="285">
        <f t="shared" si="1"/>
        <v>100</v>
      </c>
      <c r="F10" s="285">
        <f>+Бандлик!AE44</f>
        <v>0</v>
      </c>
      <c r="G10" s="293">
        <f t="shared" si="2"/>
        <v>0</v>
      </c>
      <c r="H10" s="285">
        <v>0</v>
      </c>
      <c r="I10" s="285">
        <f t="shared" si="3"/>
        <v>0</v>
      </c>
      <c r="J10" s="285">
        <v>0</v>
      </c>
      <c r="K10" s="285">
        <f t="shared" si="0"/>
        <v>0</v>
      </c>
      <c r="L10" s="179">
        <f>+Бандлик!D44</f>
        <v>15080</v>
      </c>
      <c r="M10" s="17">
        <f>+Бандлик!AH44</f>
        <v>0</v>
      </c>
      <c r="N10" s="17">
        <f t="shared" si="4"/>
        <v>0</v>
      </c>
      <c r="O10" s="8"/>
      <c r="P10" s="8"/>
    </row>
    <row r="11" spans="1:16" s="9" customFormat="1" ht="46.5" customHeight="1" x14ac:dyDescent="0.3">
      <c r="A11" s="18">
        <v>4</v>
      </c>
      <c r="B11" s="162" t="s">
        <v>115</v>
      </c>
      <c r="C11" s="285">
        <f t="shared" ref="C11:C20" si="5">+D11+F11+H11+J11</f>
        <v>512</v>
      </c>
      <c r="D11" s="285">
        <v>506</v>
      </c>
      <c r="E11" s="285">
        <f t="shared" si="1"/>
        <v>98.828125</v>
      </c>
      <c r="F11" s="285">
        <f>+Бандлик!AE58</f>
        <v>0</v>
      </c>
      <c r="G11" s="293">
        <f t="shared" si="2"/>
        <v>0</v>
      </c>
      <c r="H11" s="285">
        <v>6</v>
      </c>
      <c r="I11" s="285">
        <f t="shared" si="3"/>
        <v>1.171875</v>
      </c>
      <c r="J11" s="285">
        <v>0</v>
      </c>
      <c r="K11" s="285">
        <f t="shared" si="0"/>
        <v>0</v>
      </c>
      <c r="L11" s="179">
        <f>+Бандлик!D58</f>
        <v>18704</v>
      </c>
      <c r="M11" s="17">
        <f>+Бандлик!AH58</f>
        <v>0</v>
      </c>
      <c r="N11" s="17">
        <f t="shared" si="4"/>
        <v>0</v>
      </c>
      <c r="O11" s="8"/>
      <c r="P11" s="8"/>
    </row>
    <row r="12" spans="1:16" ht="46.5" customHeight="1" x14ac:dyDescent="0.3">
      <c r="A12" s="18">
        <v>5</v>
      </c>
      <c r="B12" s="162" t="s">
        <v>116</v>
      </c>
      <c r="C12" s="285">
        <f t="shared" si="5"/>
        <v>417</v>
      </c>
      <c r="D12" s="285">
        <v>378</v>
      </c>
      <c r="E12" s="285">
        <f t="shared" si="1"/>
        <v>90.647482014388487</v>
      </c>
      <c r="F12" s="285">
        <v>39</v>
      </c>
      <c r="G12" s="293">
        <f t="shared" si="2"/>
        <v>9.3525179856115113</v>
      </c>
      <c r="H12" s="285">
        <v>0</v>
      </c>
      <c r="I12" s="285">
        <f t="shared" si="3"/>
        <v>0</v>
      </c>
      <c r="J12" s="285">
        <v>0</v>
      </c>
      <c r="K12" s="285">
        <f t="shared" si="0"/>
        <v>0</v>
      </c>
      <c r="L12" s="179">
        <f>+Бандлик!D72</f>
        <v>58575</v>
      </c>
      <c r="M12" s="17">
        <f>+Бандлик!AH72</f>
        <v>0</v>
      </c>
      <c r="N12" s="17">
        <f t="shared" si="4"/>
        <v>0</v>
      </c>
      <c r="O12" s="8"/>
      <c r="P12" s="8"/>
    </row>
    <row r="13" spans="1:16" ht="46.5" customHeight="1" x14ac:dyDescent="0.3">
      <c r="A13" s="18">
        <v>6</v>
      </c>
      <c r="B13" s="162" t="s">
        <v>117</v>
      </c>
      <c r="C13" s="285">
        <f>+D13+F13+H13+J13</f>
        <v>511</v>
      </c>
      <c r="D13" s="285">
        <v>508</v>
      </c>
      <c r="E13" s="285">
        <f t="shared" si="1"/>
        <v>99.412915851272018</v>
      </c>
      <c r="F13" s="285">
        <f>+Бандлик!AE88</f>
        <v>0</v>
      </c>
      <c r="G13" s="293">
        <f t="shared" si="2"/>
        <v>0</v>
      </c>
      <c r="H13" s="285">
        <v>3</v>
      </c>
      <c r="I13" s="285">
        <f t="shared" si="3"/>
        <v>0.58708414872798431</v>
      </c>
      <c r="J13" s="285">
        <v>0</v>
      </c>
      <c r="K13" s="285">
        <f t="shared" si="0"/>
        <v>0</v>
      </c>
      <c r="L13" s="179">
        <f>+Бандлик!D88</f>
        <v>25233</v>
      </c>
      <c r="M13" s="17">
        <f>+Бандлик!AH88</f>
        <v>0</v>
      </c>
      <c r="N13" s="17">
        <f t="shared" si="4"/>
        <v>0</v>
      </c>
      <c r="O13" s="8"/>
      <c r="P13" s="8"/>
    </row>
    <row r="14" spans="1:16" ht="46.5" customHeight="1" x14ac:dyDescent="0.3">
      <c r="A14" s="18">
        <v>7</v>
      </c>
      <c r="B14" s="162" t="s">
        <v>118</v>
      </c>
      <c r="C14" s="285">
        <v>453</v>
      </c>
      <c r="D14" s="285">
        <v>317</v>
      </c>
      <c r="E14" s="285">
        <f t="shared" si="1"/>
        <v>69.977924944812358</v>
      </c>
      <c r="F14" s="285">
        <f>+Бандлик!AE100</f>
        <v>0</v>
      </c>
      <c r="G14" s="293">
        <f t="shared" si="2"/>
        <v>0</v>
      </c>
      <c r="H14" s="285">
        <v>136</v>
      </c>
      <c r="I14" s="285">
        <f>H14*100/C14</f>
        <v>30.022075055187639</v>
      </c>
      <c r="J14" s="303">
        <v>0</v>
      </c>
      <c r="K14" s="303">
        <f t="shared" si="0"/>
        <v>0</v>
      </c>
      <c r="L14" s="179">
        <f>+Бандлик!D100</f>
        <v>466072</v>
      </c>
      <c r="M14" s="17">
        <f>+Бандлик!AH100</f>
        <v>0</v>
      </c>
      <c r="N14" s="17">
        <f t="shared" si="4"/>
        <v>0</v>
      </c>
      <c r="O14" s="8"/>
      <c r="P14" s="8"/>
    </row>
    <row r="15" spans="1:16" ht="46.5" customHeight="1" x14ac:dyDescent="0.3">
      <c r="A15" s="18">
        <v>8</v>
      </c>
      <c r="B15" s="162" t="s">
        <v>119</v>
      </c>
      <c r="C15" s="285">
        <v>931</v>
      </c>
      <c r="D15" s="285">
        <v>930</v>
      </c>
      <c r="E15" s="285">
        <f t="shared" si="1"/>
        <v>99.892588614393119</v>
      </c>
      <c r="F15" s="285">
        <v>1</v>
      </c>
      <c r="G15" s="293">
        <f t="shared" si="2"/>
        <v>0.10741138560687433</v>
      </c>
      <c r="H15" s="285">
        <v>0</v>
      </c>
      <c r="I15" s="285">
        <f t="shared" si="3"/>
        <v>0</v>
      </c>
      <c r="J15" s="285">
        <v>0</v>
      </c>
      <c r="K15" s="285">
        <f t="shared" si="0"/>
        <v>0</v>
      </c>
      <c r="L15" s="179">
        <f>+Бандлик!D114</f>
        <v>0</v>
      </c>
      <c r="M15" s="17">
        <f>+Бандлик!AH114</f>
        <v>0</v>
      </c>
      <c r="N15" s="17" t="e">
        <f t="shared" si="4"/>
        <v>#DIV/0!</v>
      </c>
      <c r="O15" s="8"/>
      <c r="P15" s="8"/>
    </row>
    <row r="16" spans="1:16" ht="46.5" customHeight="1" x14ac:dyDescent="0.3">
      <c r="A16" s="18">
        <v>9</v>
      </c>
      <c r="B16" s="162" t="s">
        <v>120</v>
      </c>
      <c r="C16" s="285">
        <f t="shared" si="5"/>
        <v>548</v>
      </c>
      <c r="D16" s="285">
        <v>548</v>
      </c>
      <c r="E16" s="285">
        <f t="shared" si="1"/>
        <v>100</v>
      </c>
      <c r="F16" s="285">
        <f>+Бандлик!AE131</f>
        <v>0</v>
      </c>
      <c r="G16" s="293">
        <f t="shared" si="2"/>
        <v>0</v>
      </c>
      <c r="H16" s="285">
        <v>0</v>
      </c>
      <c r="I16" s="285">
        <f t="shared" si="3"/>
        <v>0</v>
      </c>
      <c r="J16" s="285">
        <f>+Бандлик!AG131</f>
        <v>0</v>
      </c>
      <c r="K16" s="285">
        <f t="shared" si="0"/>
        <v>0</v>
      </c>
      <c r="L16" s="179">
        <f>+Бандлик!D131</f>
        <v>135810</v>
      </c>
      <c r="M16" s="17">
        <f>+Бандлик!AH131</f>
        <v>0</v>
      </c>
      <c r="N16" s="17">
        <f t="shared" si="4"/>
        <v>0</v>
      </c>
      <c r="O16" s="8"/>
      <c r="P16" s="8"/>
    </row>
    <row r="17" spans="1:16" ht="46.5" customHeight="1" x14ac:dyDescent="0.3">
      <c r="A17" s="18">
        <v>10</v>
      </c>
      <c r="B17" s="162" t="s">
        <v>121</v>
      </c>
      <c r="C17" s="285">
        <f t="shared" si="5"/>
        <v>475</v>
      </c>
      <c r="D17" s="285">
        <v>475</v>
      </c>
      <c r="E17" s="285">
        <f t="shared" si="1"/>
        <v>100</v>
      </c>
      <c r="F17" s="285">
        <v>0</v>
      </c>
      <c r="G17" s="293">
        <f t="shared" si="2"/>
        <v>0</v>
      </c>
      <c r="H17" s="285">
        <v>0</v>
      </c>
      <c r="I17" s="285">
        <f t="shared" si="3"/>
        <v>0</v>
      </c>
      <c r="J17" s="285">
        <f>+Бандлик!AG143</f>
        <v>0</v>
      </c>
      <c r="K17" s="285">
        <f t="shared" si="0"/>
        <v>0</v>
      </c>
      <c r="L17" s="179">
        <f>+Бандлик!D143</f>
        <v>111070</v>
      </c>
      <c r="M17" s="17">
        <f>+Бандлик!AH143</f>
        <v>0</v>
      </c>
      <c r="N17" s="17">
        <f t="shared" si="4"/>
        <v>0</v>
      </c>
      <c r="O17" s="8"/>
      <c r="P17" s="8"/>
    </row>
    <row r="18" spans="1:16" ht="46.5" customHeight="1" x14ac:dyDescent="0.3">
      <c r="A18" s="18">
        <v>11</v>
      </c>
      <c r="B18" s="162" t="s">
        <v>122</v>
      </c>
      <c r="C18" s="303">
        <f>+D18+F18+H18+J18</f>
        <v>691</v>
      </c>
      <c r="D18" s="303">
        <v>668</v>
      </c>
      <c r="E18" s="303">
        <f t="shared" si="1"/>
        <v>96.67149059334298</v>
      </c>
      <c r="F18" s="303">
        <v>23</v>
      </c>
      <c r="G18" s="305">
        <f t="shared" si="2"/>
        <v>3.3285094066570187</v>
      </c>
      <c r="H18" s="303">
        <v>0</v>
      </c>
      <c r="I18" s="303">
        <f t="shared" si="3"/>
        <v>0</v>
      </c>
      <c r="J18" s="303">
        <v>0</v>
      </c>
      <c r="K18" s="303">
        <f t="shared" si="0"/>
        <v>0</v>
      </c>
      <c r="L18" s="179">
        <f>+Бандлик!D159</f>
        <v>0</v>
      </c>
      <c r="M18" s="17">
        <f>+Бандлик!AH159</f>
        <v>0</v>
      </c>
      <c r="N18" s="17" t="e">
        <f t="shared" si="4"/>
        <v>#DIV/0!</v>
      </c>
      <c r="O18" s="8"/>
      <c r="P18" s="8"/>
    </row>
    <row r="19" spans="1:16" ht="46.5" customHeight="1" x14ac:dyDescent="0.3">
      <c r="A19" s="18">
        <v>12</v>
      </c>
      <c r="B19" s="162" t="s">
        <v>123</v>
      </c>
      <c r="C19" s="285">
        <f t="shared" si="5"/>
        <v>998</v>
      </c>
      <c r="D19" s="285">
        <v>998</v>
      </c>
      <c r="E19" s="285">
        <f t="shared" si="1"/>
        <v>100</v>
      </c>
      <c r="F19" s="285">
        <f>+Бандлик!AE182</f>
        <v>0</v>
      </c>
      <c r="G19" s="293">
        <f t="shared" si="2"/>
        <v>0</v>
      </c>
      <c r="H19" s="285">
        <v>0</v>
      </c>
      <c r="I19" s="285">
        <f t="shared" si="3"/>
        <v>0</v>
      </c>
      <c r="J19" s="285">
        <v>0</v>
      </c>
      <c r="K19" s="285">
        <f t="shared" si="0"/>
        <v>0</v>
      </c>
      <c r="L19" s="179">
        <f>+Бандлик!D182</f>
        <v>170451</v>
      </c>
      <c r="M19" s="17">
        <f>+Бандлик!AH182</f>
        <v>0</v>
      </c>
      <c r="N19" s="17">
        <f t="shared" si="4"/>
        <v>0</v>
      </c>
      <c r="O19" s="8"/>
      <c r="P19" s="8"/>
    </row>
    <row r="20" spans="1:16" ht="46.5" customHeight="1" x14ac:dyDescent="0.3">
      <c r="A20" s="18">
        <v>13</v>
      </c>
      <c r="B20" s="162" t="s">
        <v>124</v>
      </c>
      <c r="C20" s="285">
        <f t="shared" si="5"/>
        <v>488</v>
      </c>
      <c r="D20" s="285">
        <v>480</v>
      </c>
      <c r="E20" s="285">
        <f t="shared" si="1"/>
        <v>98.360655737704917</v>
      </c>
      <c r="F20" s="285">
        <f>+Бандлик!AE202</f>
        <v>0</v>
      </c>
      <c r="G20" s="293">
        <f t="shared" si="2"/>
        <v>0</v>
      </c>
      <c r="H20" s="285">
        <v>8</v>
      </c>
      <c r="I20" s="285">
        <f t="shared" si="3"/>
        <v>1.639344262295082</v>
      </c>
      <c r="J20" s="285">
        <v>0</v>
      </c>
      <c r="K20" s="285">
        <f t="shared" si="0"/>
        <v>0</v>
      </c>
      <c r="L20" s="179">
        <f>+Бандлик!D202</f>
        <v>384060</v>
      </c>
      <c r="M20" s="17">
        <f>+Бандлик!AH202</f>
        <v>0</v>
      </c>
      <c r="N20" s="17">
        <f t="shared" si="4"/>
        <v>0</v>
      </c>
      <c r="O20" s="8"/>
      <c r="P20" s="8"/>
    </row>
  </sheetData>
  <sheetProtection selectLockedCells="1" selectUnlockedCells="1"/>
  <mergeCells count="18">
    <mergeCell ref="J1:K1"/>
    <mergeCell ref="L1:N1"/>
    <mergeCell ref="A2:M2"/>
    <mergeCell ref="J4:K4"/>
    <mergeCell ref="L4:N4"/>
    <mergeCell ref="L5:N5"/>
    <mergeCell ref="D5:D6"/>
    <mergeCell ref="E5:E6"/>
    <mergeCell ref="G5:G6"/>
    <mergeCell ref="A7:B7"/>
    <mergeCell ref="A5:A6"/>
    <mergeCell ref="B5:B6"/>
    <mergeCell ref="C5:C6"/>
    <mergeCell ref="F5:F6"/>
    <mergeCell ref="H5:H6"/>
    <mergeCell ref="I5:I6"/>
    <mergeCell ref="J5:J6"/>
    <mergeCell ref="K5:K6"/>
  </mergeCells>
  <printOptions horizontalCentered="1"/>
  <pageMargins left="0.23622047244094491" right="0.19685039370078741" top="0.27559055118110237" bottom="0.23622047244094491" header="0.19685039370078741" footer="0.19685039370078741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S22"/>
  <sheetViews>
    <sheetView view="pageBreakPreview" topLeftCell="H1" zoomScale="40" zoomScaleNormal="40" zoomScaleSheetLayoutView="40" zoomScalePageLayoutView="10" workbookViewId="0">
      <selection activeCell="K6" sqref="K6:S6"/>
    </sheetView>
  </sheetViews>
  <sheetFormatPr defaultRowHeight="16.5" x14ac:dyDescent="0.3"/>
  <cols>
    <col min="1" max="1" width="9.28515625" style="4" customWidth="1"/>
    <col min="2" max="2" width="38.5703125" style="4" customWidth="1"/>
    <col min="3" max="3" width="32.140625" style="4" customWidth="1"/>
    <col min="4" max="4" width="24" style="4" customWidth="1"/>
    <col min="5" max="5" width="55.85546875" style="156" hidden="1" customWidth="1"/>
    <col min="6" max="6" width="24" style="4" customWidth="1"/>
    <col min="7" max="7" width="23.140625" style="4" customWidth="1"/>
    <col min="8" max="8" width="20.7109375" style="4" customWidth="1"/>
    <col min="9" max="9" width="23.28515625" style="4" customWidth="1"/>
    <col min="10" max="10" width="14.28515625" style="4" customWidth="1"/>
    <col min="11" max="12" width="21.28515625" style="4" customWidth="1"/>
    <col min="13" max="13" width="23.42578125" style="4" customWidth="1"/>
    <col min="14" max="14" width="20.28515625" style="4" customWidth="1"/>
    <col min="15" max="15" width="28.28515625" style="4" hidden="1" customWidth="1"/>
    <col min="16" max="16" width="19.7109375" style="4" hidden="1" customWidth="1"/>
    <col min="17" max="17" width="19.42578125" style="4" hidden="1" customWidth="1"/>
    <col min="18" max="18" width="19" style="4" customWidth="1"/>
    <col min="19" max="19" width="19.140625" style="4" customWidth="1"/>
    <col min="20" max="20" width="33.140625" style="4" hidden="1" customWidth="1"/>
    <col min="21" max="21" width="20" style="4" customWidth="1"/>
    <col min="22" max="22" width="35" style="4" customWidth="1"/>
    <col min="23" max="23" width="22.140625" style="4" customWidth="1"/>
    <col min="24" max="24" width="17.28515625" style="4" bestFit="1" customWidth="1"/>
    <col min="25" max="25" width="25" style="4" customWidth="1"/>
    <col min="26" max="26" width="22.28515625" style="4" customWidth="1"/>
    <col min="27" max="27" width="15.7109375" style="4" customWidth="1"/>
    <col min="28" max="28" width="19.7109375" style="4" customWidth="1"/>
    <col min="29" max="29" width="21.42578125" style="4" customWidth="1"/>
    <col min="30" max="30" width="16.42578125" style="4" customWidth="1"/>
    <col min="31" max="31" width="22.42578125" style="4" customWidth="1"/>
    <col min="32" max="32" width="22.85546875" style="4" customWidth="1"/>
    <col min="33" max="33" width="14.42578125" style="4" customWidth="1"/>
    <col min="34" max="34" width="20.7109375" style="4" customWidth="1"/>
    <col min="35" max="35" width="20.42578125" style="4" customWidth="1"/>
    <col min="36" max="36" width="17.5703125" style="4" customWidth="1"/>
    <col min="37" max="37" width="17.28515625" style="4" customWidth="1"/>
    <col min="38" max="38" width="18" style="4" customWidth="1"/>
    <col min="39" max="39" width="16.5703125" style="4" customWidth="1"/>
    <col min="40" max="41" width="25.5703125" style="4" hidden="1" customWidth="1"/>
    <col min="42" max="42" width="18.85546875" style="4" customWidth="1"/>
    <col min="43" max="44" width="20.140625" style="4" customWidth="1"/>
    <col min="45" max="45" width="26.28515625" style="4" customWidth="1"/>
    <col min="46" max="16384" width="9.140625" style="4"/>
  </cols>
  <sheetData>
    <row r="1" spans="1:44" ht="49.5" customHeight="1" x14ac:dyDescent="0.3">
      <c r="AH1" s="372"/>
      <c r="AI1" s="372"/>
      <c r="AJ1" s="372"/>
    </row>
    <row r="2" spans="1:44" ht="120.75" customHeight="1" x14ac:dyDescent="0.3">
      <c r="B2" s="382" t="s">
        <v>387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382"/>
      <c r="AG2" s="382"/>
      <c r="AH2" s="382"/>
      <c r="AI2" s="382"/>
      <c r="AJ2" s="382"/>
      <c r="AK2" s="382"/>
      <c r="AL2" s="382"/>
      <c r="AM2" s="382"/>
      <c r="AN2" s="382"/>
      <c r="AO2" s="382"/>
      <c r="AP2" s="382"/>
      <c r="AQ2" s="382"/>
      <c r="AR2" s="382"/>
    </row>
    <row r="3" spans="1:44" ht="30" customHeight="1" x14ac:dyDescent="0.3">
      <c r="B3" s="10"/>
      <c r="C3" s="60"/>
      <c r="D3" s="60"/>
      <c r="E3" s="157"/>
      <c r="F3" s="148"/>
      <c r="G3" s="6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48"/>
      <c r="U3" s="10"/>
      <c r="V3" s="148"/>
      <c r="W3" s="10"/>
      <c r="X3" s="10"/>
      <c r="Y3" s="10"/>
      <c r="Z3" s="10"/>
      <c r="AA3" s="10"/>
      <c r="AB3" s="84"/>
      <c r="AC3" s="84"/>
      <c r="AD3" s="84"/>
      <c r="AE3" s="10"/>
      <c r="AF3" s="10"/>
      <c r="AG3" s="10"/>
      <c r="AH3" s="10"/>
      <c r="AI3" s="10"/>
      <c r="AJ3" s="10"/>
    </row>
    <row r="4" spans="1:44" ht="30" x14ac:dyDescent="0.3">
      <c r="B4" s="5"/>
      <c r="C4" s="5"/>
      <c r="D4" s="5"/>
      <c r="E4" s="15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O4" s="374" t="str">
        <f>+Свод№1!L4</f>
        <v>2021 йил 13 март</v>
      </c>
      <c r="AP4" s="374"/>
      <c r="AQ4" s="374"/>
      <c r="AR4" s="374"/>
    </row>
    <row r="5" spans="1:44" ht="47.25" customHeight="1" x14ac:dyDescent="0.3">
      <c r="A5" s="367" t="s">
        <v>0</v>
      </c>
      <c r="B5" s="385" t="s">
        <v>110</v>
      </c>
      <c r="C5" s="385" t="s">
        <v>395</v>
      </c>
      <c r="D5" s="373" t="s">
        <v>396</v>
      </c>
      <c r="E5" s="373"/>
      <c r="F5" s="373"/>
      <c r="G5" s="373"/>
      <c r="H5" s="375" t="s">
        <v>397</v>
      </c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5"/>
      <c r="AM5" s="375"/>
      <c r="AN5" s="375"/>
      <c r="AO5" s="375"/>
      <c r="AP5" s="375"/>
      <c r="AQ5" s="375"/>
      <c r="AR5" s="375"/>
    </row>
    <row r="6" spans="1:44" ht="193.5" customHeight="1" x14ac:dyDescent="0.3">
      <c r="A6" s="367"/>
      <c r="B6" s="385"/>
      <c r="C6" s="385"/>
      <c r="D6" s="373"/>
      <c r="E6" s="373"/>
      <c r="F6" s="373"/>
      <c r="G6" s="373"/>
      <c r="H6" s="373" t="s">
        <v>425</v>
      </c>
      <c r="I6" s="373"/>
      <c r="J6" s="373"/>
      <c r="K6" s="384" t="s">
        <v>9</v>
      </c>
      <c r="L6" s="384"/>
      <c r="M6" s="384"/>
      <c r="N6" s="384"/>
      <c r="O6" s="384"/>
      <c r="P6" s="384"/>
      <c r="Q6" s="384"/>
      <c r="R6" s="384"/>
      <c r="S6" s="384"/>
      <c r="T6" s="373" t="s">
        <v>82</v>
      </c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 t="s">
        <v>83</v>
      </c>
      <c r="AF6" s="373"/>
      <c r="AG6" s="373"/>
      <c r="AH6" s="373"/>
      <c r="AI6" s="373"/>
      <c r="AJ6" s="373"/>
      <c r="AK6" s="376" t="s">
        <v>427</v>
      </c>
      <c r="AL6" s="377"/>
      <c r="AM6" s="377"/>
      <c r="AN6" s="377"/>
      <c r="AO6" s="378"/>
      <c r="AP6" s="373" t="s">
        <v>381</v>
      </c>
      <c r="AQ6" s="373"/>
      <c r="AR6" s="373"/>
    </row>
    <row r="7" spans="1:44" ht="147.75" customHeight="1" x14ac:dyDescent="0.3">
      <c r="A7" s="367"/>
      <c r="B7" s="385"/>
      <c r="C7" s="385"/>
      <c r="D7" s="373"/>
      <c r="E7" s="373"/>
      <c r="F7" s="373"/>
      <c r="G7" s="373"/>
      <c r="H7" s="373"/>
      <c r="I7" s="373"/>
      <c r="J7" s="373"/>
      <c r="K7" s="384" t="s">
        <v>336</v>
      </c>
      <c r="L7" s="384"/>
      <c r="M7" s="384" t="s">
        <v>414</v>
      </c>
      <c r="N7" s="384"/>
      <c r="O7" s="384" t="s">
        <v>337</v>
      </c>
      <c r="P7" s="384"/>
      <c r="Q7" s="384"/>
      <c r="R7" s="384" t="s">
        <v>338</v>
      </c>
      <c r="S7" s="384"/>
      <c r="T7" s="373" t="s">
        <v>377</v>
      </c>
      <c r="U7" s="373"/>
      <c r="V7" s="373"/>
      <c r="W7" s="373"/>
      <c r="X7" s="373"/>
      <c r="Y7" s="373" t="s">
        <v>38</v>
      </c>
      <c r="Z7" s="373"/>
      <c r="AA7" s="373"/>
      <c r="AB7" s="373" t="s">
        <v>415</v>
      </c>
      <c r="AC7" s="373"/>
      <c r="AD7" s="373"/>
      <c r="AE7" s="373" t="s">
        <v>377</v>
      </c>
      <c r="AF7" s="373"/>
      <c r="AG7" s="373"/>
      <c r="AH7" s="373" t="s">
        <v>39</v>
      </c>
      <c r="AI7" s="373"/>
      <c r="AJ7" s="373"/>
      <c r="AK7" s="379"/>
      <c r="AL7" s="380"/>
      <c r="AM7" s="380"/>
      <c r="AN7" s="380"/>
      <c r="AO7" s="381"/>
      <c r="AP7" s="373"/>
      <c r="AQ7" s="373"/>
      <c r="AR7" s="373"/>
    </row>
    <row r="8" spans="1:44" s="153" customFormat="1" ht="171.75" customHeight="1" x14ac:dyDescent="0.3">
      <c r="A8" s="367"/>
      <c r="B8" s="385"/>
      <c r="C8" s="385"/>
      <c r="D8" s="166" t="s">
        <v>128</v>
      </c>
      <c r="E8" s="159" t="s">
        <v>424</v>
      </c>
      <c r="F8" s="39" t="s">
        <v>149</v>
      </c>
      <c r="G8" s="39" t="s">
        <v>137</v>
      </c>
      <c r="H8" s="151" t="s">
        <v>128</v>
      </c>
      <c r="I8" s="20" t="s">
        <v>149</v>
      </c>
      <c r="J8" s="20" t="s">
        <v>137</v>
      </c>
      <c r="K8" s="151" t="s">
        <v>128</v>
      </c>
      <c r="L8" s="20" t="s">
        <v>149</v>
      </c>
      <c r="M8" s="151" t="s">
        <v>128</v>
      </c>
      <c r="N8" s="20" t="s">
        <v>149</v>
      </c>
      <c r="O8" s="151" t="s">
        <v>128</v>
      </c>
      <c r="P8" s="20" t="s">
        <v>149</v>
      </c>
      <c r="Q8" s="152" t="s">
        <v>423</v>
      </c>
      <c r="R8" s="151" t="s">
        <v>128</v>
      </c>
      <c r="S8" s="20" t="s">
        <v>149</v>
      </c>
      <c r="T8" s="165"/>
      <c r="U8" s="151" t="s">
        <v>128</v>
      </c>
      <c r="V8" s="151" t="s">
        <v>426</v>
      </c>
      <c r="W8" s="20" t="s">
        <v>422</v>
      </c>
      <c r="X8" s="20" t="s">
        <v>137</v>
      </c>
      <c r="Y8" s="151" t="s">
        <v>128</v>
      </c>
      <c r="Z8" s="20" t="s">
        <v>149</v>
      </c>
      <c r="AA8" s="20" t="s">
        <v>137</v>
      </c>
      <c r="AB8" s="151" t="s">
        <v>128</v>
      </c>
      <c r="AC8" s="20" t="s">
        <v>149</v>
      </c>
      <c r="AD8" s="20" t="s">
        <v>137</v>
      </c>
      <c r="AE8" s="151" t="s">
        <v>128</v>
      </c>
      <c r="AF8" s="20" t="s">
        <v>149</v>
      </c>
      <c r="AG8" s="20" t="s">
        <v>137</v>
      </c>
      <c r="AH8" s="151" t="s">
        <v>128</v>
      </c>
      <c r="AI8" s="20" t="s">
        <v>149</v>
      </c>
      <c r="AJ8" s="20" t="s">
        <v>137</v>
      </c>
      <c r="AK8" s="151" t="s">
        <v>129</v>
      </c>
      <c r="AL8" s="20" t="s">
        <v>149</v>
      </c>
      <c r="AM8" s="20" t="s">
        <v>137</v>
      </c>
      <c r="AN8" s="151" t="s">
        <v>129</v>
      </c>
      <c r="AO8" s="20" t="s">
        <v>149</v>
      </c>
      <c r="AP8" s="23" t="s">
        <v>129</v>
      </c>
      <c r="AQ8" s="39" t="s">
        <v>149</v>
      </c>
      <c r="AR8" s="39" t="s">
        <v>137</v>
      </c>
    </row>
    <row r="9" spans="1:44" s="176" customFormat="1" ht="87" customHeight="1" x14ac:dyDescent="0.3">
      <c r="A9" s="383" t="s">
        <v>111</v>
      </c>
      <c r="B9" s="383"/>
      <c r="C9" s="172">
        <f>SUM(C10:C22)</f>
        <v>629755</v>
      </c>
      <c r="D9" s="172">
        <f>+H9+U9+AE9+AK9+AP9</f>
        <v>195109</v>
      </c>
      <c r="E9" s="172">
        <f>+D9*100/C9</f>
        <v>30.981730990623337</v>
      </c>
      <c r="F9" s="172">
        <f>+I9+W9+AF9+AL9+AQ9</f>
        <v>184708</v>
      </c>
      <c r="G9" s="172">
        <f>+F9*100/D9</f>
        <v>94.669133663746933</v>
      </c>
      <c r="H9" s="172">
        <f t="shared" ref="H9:H22" si="0">+K9+M9+R9</f>
        <v>58282</v>
      </c>
      <c r="I9" s="173">
        <f t="shared" ref="I9:I22" si="1">+L9+N9+S9</f>
        <v>38282</v>
      </c>
      <c r="J9" s="173">
        <f t="shared" ref="J9:J22" si="2">+I9*100/H9</f>
        <v>65.684087711471804</v>
      </c>
      <c r="K9" s="172">
        <f t="shared" ref="K9:S9" si="3">SUM(K10:K22)</f>
        <v>39124</v>
      </c>
      <c r="L9" s="172">
        <f t="shared" si="3"/>
        <v>26673</v>
      </c>
      <c r="M9" s="172">
        <f t="shared" si="3"/>
        <v>9784</v>
      </c>
      <c r="N9" s="172">
        <f t="shared" si="3"/>
        <v>5804</v>
      </c>
      <c r="O9" s="172" t="e">
        <f t="shared" si="3"/>
        <v>#REF!</v>
      </c>
      <c r="P9" s="172" t="e">
        <f t="shared" si="3"/>
        <v>#REF!</v>
      </c>
      <c r="Q9" s="172" t="e">
        <f t="shared" si="3"/>
        <v>#REF!</v>
      </c>
      <c r="R9" s="172">
        <f t="shared" si="3"/>
        <v>9374</v>
      </c>
      <c r="S9" s="172">
        <f t="shared" si="3"/>
        <v>5805</v>
      </c>
      <c r="T9" s="174"/>
      <c r="U9" s="172">
        <f>SUM(U10:U22)</f>
        <v>18419</v>
      </c>
      <c r="V9" s="172">
        <v>60325</v>
      </c>
      <c r="W9" s="172">
        <f>SUM(W10:W22)</f>
        <v>17874</v>
      </c>
      <c r="X9" s="172">
        <f t="shared" ref="X9:X22" si="4">+W9*100/U9</f>
        <v>97.041098865302132</v>
      </c>
      <c r="Y9" s="172">
        <f>SUM(Y10:Y22)</f>
        <v>489530.70382307819</v>
      </c>
      <c r="Z9" s="172">
        <f>SUM(Z10:Z22)</f>
        <v>419212.073072</v>
      </c>
      <c r="AA9" s="172">
        <f>+Z9*100/Y9</f>
        <v>85.635501470712214</v>
      </c>
      <c r="AB9" s="172">
        <f>SUM(AB10:AB22)</f>
        <v>31004.5</v>
      </c>
      <c r="AC9" s="172">
        <f t="shared" ref="AC9:AC22" si="5">+W9</f>
        <v>17874</v>
      </c>
      <c r="AD9" s="172">
        <f>+AC9*100/AB9</f>
        <v>57.649696011869246</v>
      </c>
      <c r="AE9" s="172">
        <f>SUM(AE10:AE22)</f>
        <v>107976</v>
      </c>
      <c r="AF9" s="172">
        <f>SUM(AF10:AF22)</f>
        <v>127036</v>
      </c>
      <c r="AG9" s="172">
        <f>+AF9*100/AE9</f>
        <v>117.65207083055493</v>
      </c>
      <c r="AH9" s="172">
        <f>SUM(AH10:AH22)</f>
        <v>46097.149999999994</v>
      </c>
      <c r="AI9" s="172">
        <f>SUM(AI10:AI22)</f>
        <v>36061.719999999994</v>
      </c>
      <c r="AJ9" s="173">
        <f>+AI9*100/AH9</f>
        <v>78.229825488126707</v>
      </c>
      <c r="AK9" s="172">
        <v>2441</v>
      </c>
      <c r="AL9" s="172">
        <v>821</v>
      </c>
      <c r="AM9" s="173">
        <v>33.633756657107746</v>
      </c>
      <c r="AN9" s="172">
        <v>11249.2395</v>
      </c>
      <c r="AO9" s="172">
        <v>4974.0572999999995</v>
      </c>
      <c r="AP9" s="175">
        <v>7991</v>
      </c>
      <c r="AQ9" s="175">
        <v>695</v>
      </c>
      <c r="AR9" s="175">
        <v>8.6972844450006264</v>
      </c>
    </row>
    <row r="10" spans="1:44" s="9" customFormat="1" ht="87" customHeight="1" x14ac:dyDescent="0.3">
      <c r="A10" s="45">
        <v>1</v>
      </c>
      <c r="B10" s="45" t="s">
        <v>112</v>
      </c>
      <c r="C10" s="164">
        <v>36887</v>
      </c>
      <c r="D10" s="23">
        <f>+H10+U10+AE10+AK10+AP10</f>
        <v>22757</v>
      </c>
      <c r="E10" s="150">
        <f t="shared" ref="E10:E22" si="6">+D10*100/C10</f>
        <v>61.693821671591614</v>
      </c>
      <c r="F10" s="150">
        <f t="shared" ref="F10:F22" si="7">+I10+W10+AF10+AL10+AQ10</f>
        <v>21351</v>
      </c>
      <c r="G10" s="30">
        <f t="shared" ref="G10:G22" si="8">+F10*100/D10</f>
        <v>93.821681240936854</v>
      </c>
      <c r="H10" s="23">
        <f t="shared" si="0"/>
        <v>3719</v>
      </c>
      <c r="I10" s="38">
        <f t="shared" si="1"/>
        <v>2947</v>
      </c>
      <c r="J10" s="38">
        <f t="shared" si="2"/>
        <v>79.241731648292557</v>
      </c>
      <c r="K10" s="23">
        <f>+Бандлик!H9</f>
        <v>2562</v>
      </c>
      <c r="L10" s="29">
        <f>+Бандлик!AN9</f>
        <v>1842</v>
      </c>
      <c r="M10" s="23">
        <f>+Бандлик!I9</f>
        <v>420</v>
      </c>
      <c r="N10" s="29">
        <f>+Бандлик!AQ9</f>
        <v>562</v>
      </c>
      <c r="O10" s="23">
        <v>543</v>
      </c>
      <c r="P10" s="29">
        <f>+Бандлик!AT9</f>
        <v>543</v>
      </c>
      <c r="Q10" s="29" t="e">
        <f>+Бандлик!#REF!</f>
        <v>#REF!</v>
      </c>
      <c r="R10" s="23">
        <f>+Бандлик!J9</f>
        <v>737</v>
      </c>
      <c r="S10" s="29">
        <f>+Бандлик!AT9</f>
        <v>543</v>
      </c>
      <c r="T10" s="149"/>
      <c r="U10" s="23">
        <v>561</v>
      </c>
      <c r="V10" s="23">
        <v>1482</v>
      </c>
      <c r="W10" s="30">
        <f>+Бандлик!BS9</f>
        <v>572</v>
      </c>
      <c r="X10" s="30">
        <f t="shared" si="4"/>
        <v>101.96078431372548</v>
      </c>
      <c r="Y10" s="23">
        <f>+Бандлик!S9</f>
        <v>20000.018866530379</v>
      </c>
      <c r="Z10" s="29">
        <f>+Бандлик!BV9</f>
        <v>17421.583500000001</v>
      </c>
      <c r="AA10" s="30">
        <f t="shared" ref="AA10:AA22" si="9">+Z10*100/Y10</f>
        <v>87.10783532886893</v>
      </c>
      <c r="AB10" s="23">
        <v>841.5</v>
      </c>
      <c r="AC10" s="29">
        <f t="shared" si="5"/>
        <v>572</v>
      </c>
      <c r="AD10" s="30">
        <f t="shared" ref="AD10:AD16" si="10">+AC10*100/AB10</f>
        <v>67.973856209150327</v>
      </c>
      <c r="AE10" s="23">
        <v>18231</v>
      </c>
      <c r="AF10" s="29">
        <f>+Бандлик!BX9</f>
        <v>17695</v>
      </c>
      <c r="AG10" s="29">
        <f t="shared" ref="AG10:AG22" si="11">+AF10*100/AE10</f>
        <v>97.059952827601336</v>
      </c>
      <c r="AH10" s="23">
        <v>10739</v>
      </c>
      <c r="AI10" s="29">
        <v>7956.83</v>
      </c>
      <c r="AJ10" s="29">
        <f>+AI10*100/AH10</f>
        <v>74.092839184281587</v>
      </c>
      <c r="AK10" s="23">
        <v>96</v>
      </c>
      <c r="AL10" s="29">
        <v>65</v>
      </c>
      <c r="AM10" s="29">
        <v>67.708333333333329</v>
      </c>
      <c r="AN10" s="23">
        <v>444.07</v>
      </c>
      <c r="AO10" s="29">
        <v>422.43</v>
      </c>
      <c r="AP10" s="33">
        <v>150</v>
      </c>
      <c r="AQ10" s="34">
        <v>72</v>
      </c>
      <c r="AR10" s="35">
        <v>48</v>
      </c>
    </row>
    <row r="11" spans="1:44" s="9" customFormat="1" ht="87" customHeight="1" x14ac:dyDescent="0.3">
      <c r="A11" s="45">
        <v>2</v>
      </c>
      <c r="B11" s="45" t="s">
        <v>113</v>
      </c>
      <c r="C11" s="164">
        <v>79783</v>
      </c>
      <c r="D11" s="23">
        <f t="shared" ref="D11:D22" si="12">+H11+U11+AE11+AK11+AP11</f>
        <v>32043</v>
      </c>
      <c r="E11" s="150">
        <f t="shared" si="6"/>
        <v>40.162691300151664</v>
      </c>
      <c r="F11" s="150">
        <f t="shared" si="7"/>
        <v>30425</v>
      </c>
      <c r="G11" s="30">
        <f t="shared" si="8"/>
        <v>94.950535218300402</v>
      </c>
      <c r="H11" s="23">
        <f t="shared" si="0"/>
        <v>4833</v>
      </c>
      <c r="I11" s="38">
        <f t="shared" si="1"/>
        <v>4534</v>
      </c>
      <c r="J11" s="38">
        <f t="shared" si="2"/>
        <v>93.813366439064765</v>
      </c>
      <c r="K11" s="23">
        <v>4600</v>
      </c>
      <c r="L11" s="29">
        <f>+Бандлик!AN27</f>
        <v>4509</v>
      </c>
      <c r="M11" s="23">
        <v>0</v>
      </c>
      <c r="N11" s="29">
        <f>+Бандлик!AQ27</f>
        <v>0</v>
      </c>
      <c r="O11" s="23" t="e">
        <f>+Бандлик!#REF!</f>
        <v>#REF!</v>
      </c>
      <c r="P11" s="29" t="e">
        <f>+Бандлик!#REF!</f>
        <v>#REF!</v>
      </c>
      <c r="Q11" s="29" t="e">
        <f>+Бандлик!#REF!</f>
        <v>#REF!</v>
      </c>
      <c r="R11" s="23">
        <f>+Бандлик!J27</f>
        <v>233</v>
      </c>
      <c r="S11" s="29">
        <f>+Бандлик!AT27</f>
        <v>25</v>
      </c>
      <c r="T11" s="149"/>
      <c r="U11" s="23">
        <v>2688</v>
      </c>
      <c r="V11" s="23">
        <v>36088</v>
      </c>
      <c r="W11" s="30">
        <f>+Бандлик!BS27</f>
        <v>1748</v>
      </c>
      <c r="X11" s="30">
        <f t="shared" si="4"/>
        <v>65.029761904761898</v>
      </c>
      <c r="Y11" s="23">
        <v>67846</v>
      </c>
      <c r="Z11" s="29">
        <f>+Бандлик!BV27</f>
        <v>43516.326571999998</v>
      </c>
      <c r="AA11" s="30">
        <f t="shared" si="9"/>
        <v>64.139855808743334</v>
      </c>
      <c r="AB11" s="23">
        <v>3172</v>
      </c>
      <c r="AC11" s="29">
        <v>2258</v>
      </c>
      <c r="AD11" s="30">
        <f t="shared" si="10"/>
        <v>71.18537200504413</v>
      </c>
      <c r="AE11" s="23">
        <v>24000</v>
      </c>
      <c r="AF11" s="29">
        <v>24069</v>
      </c>
      <c r="AG11" s="29">
        <f t="shared" si="11"/>
        <v>100.28749999999999</v>
      </c>
      <c r="AH11" s="23">
        <v>2400</v>
      </c>
      <c r="AI11" s="29">
        <v>2474.1</v>
      </c>
      <c r="AJ11" s="29">
        <f t="shared" ref="AJ11:AJ22" si="13">+AI11*100/AH11</f>
        <v>103.08750000000001</v>
      </c>
      <c r="AK11" s="23">
        <v>47</v>
      </c>
      <c r="AL11" s="29">
        <v>7</v>
      </c>
      <c r="AM11" s="29">
        <v>14.893617021276595</v>
      </c>
      <c r="AN11" s="23">
        <v>11.399999999999999</v>
      </c>
      <c r="AO11" s="29">
        <v>32</v>
      </c>
      <c r="AP11" s="33">
        <v>475</v>
      </c>
      <c r="AQ11" s="34">
        <v>67</v>
      </c>
      <c r="AR11" s="35">
        <v>14.105263157894736</v>
      </c>
    </row>
    <row r="12" spans="1:44" s="9" customFormat="1" ht="87" customHeight="1" x14ac:dyDescent="0.3">
      <c r="A12" s="45">
        <v>3</v>
      </c>
      <c r="B12" s="45" t="s">
        <v>114</v>
      </c>
      <c r="C12" s="164">
        <v>48635</v>
      </c>
      <c r="D12" s="23">
        <f t="shared" si="12"/>
        <v>13608</v>
      </c>
      <c r="E12" s="150">
        <f t="shared" si="6"/>
        <v>27.979849902333711</v>
      </c>
      <c r="F12" s="150">
        <f t="shared" si="7"/>
        <v>13350</v>
      </c>
      <c r="G12" s="30">
        <f t="shared" si="8"/>
        <v>98.104056437389772</v>
      </c>
      <c r="H12" s="23">
        <f t="shared" si="0"/>
        <v>6990</v>
      </c>
      <c r="I12" s="38">
        <f t="shared" si="1"/>
        <v>3524</v>
      </c>
      <c r="J12" s="38">
        <f t="shared" si="2"/>
        <v>50.414878397711014</v>
      </c>
      <c r="K12" s="23">
        <f>+Бандлик!H44</f>
        <v>5156</v>
      </c>
      <c r="L12" s="29">
        <f>+Бандлик!AN44</f>
        <v>2676</v>
      </c>
      <c r="M12" s="23">
        <f>+Бандлик!I44</f>
        <v>545</v>
      </c>
      <c r="N12" s="29">
        <f>+Бандлик!AQ44</f>
        <v>219</v>
      </c>
      <c r="O12" s="23" t="e">
        <f>+Бандлик!#REF!</f>
        <v>#REF!</v>
      </c>
      <c r="P12" s="29" t="e">
        <f>+Бандлик!#REF!</f>
        <v>#REF!</v>
      </c>
      <c r="Q12" s="29" t="e">
        <f>+Бандлик!#REF!</f>
        <v>#REF!</v>
      </c>
      <c r="R12" s="23">
        <f>+Бандлик!J44</f>
        <v>1289</v>
      </c>
      <c r="S12" s="29">
        <f>+Бандлик!AT44</f>
        <v>629</v>
      </c>
      <c r="T12" s="149"/>
      <c r="U12" s="23">
        <f>+Бандлик!R44</f>
        <v>1453</v>
      </c>
      <c r="V12" s="23">
        <v>1650</v>
      </c>
      <c r="W12" s="30">
        <f>+Бандлик!BS44</f>
        <v>4143</v>
      </c>
      <c r="X12" s="30">
        <f t="shared" si="4"/>
        <v>285.1342050929112</v>
      </c>
      <c r="Y12" s="23">
        <f>+Бандлик!S44</f>
        <v>55902.534956547832</v>
      </c>
      <c r="Z12" s="29">
        <f>+Бандлик!BV44</f>
        <v>66376.458999999988</v>
      </c>
      <c r="AA12" s="30">
        <f t="shared" si="9"/>
        <v>118.73604488882906</v>
      </c>
      <c r="AB12" s="23">
        <f>+Бандлик!Z44</f>
        <v>2350</v>
      </c>
      <c r="AC12" s="29">
        <f t="shared" si="5"/>
        <v>4143</v>
      </c>
      <c r="AD12" s="30">
        <f t="shared" si="10"/>
        <v>176.29787234042553</v>
      </c>
      <c r="AE12" s="23">
        <f>+Бандлик!U44</f>
        <v>4589</v>
      </c>
      <c r="AF12" s="29">
        <f>+Бандлик!BX44</f>
        <v>5521</v>
      </c>
      <c r="AG12" s="29">
        <f t="shared" si="11"/>
        <v>120.30943560688603</v>
      </c>
      <c r="AH12" s="23">
        <f>+Бандлик!V44</f>
        <v>5048</v>
      </c>
      <c r="AI12" s="29">
        <f>+Бандлик!CA44</f>
        <v>1015.0999999999999</v>
      </c>
      <c r="AJ12" s="29">
        <f t="shared" si="13"/>
        <v>20.108954041204434</v>
      </c>
      <c r="AK12" s="23">
        <v>261</v>
      </c>
      <c r="AL12" s="29">
        <v>162</v>
      </c>
      <c r="AM12" s="29">
        <v>62.068965517241381</v>
      </c>
      <c r="AN12" s="23">
        <v>907.82650000000012</v>
      </c>
      <c r="AO12" s="29">
        <v>0</v>
      </c>
      <c r="AP12" s="33">
        <v>315</v>
      </c>
      <c r="AQ12" s="34">
        <v>0</v>
      </c>
      <c r="AR12" s="35">
        <v>0</v>
      </c>
    </row>
    <row r="13" spans="1:44" s="9" customFormat="1" ht="87" customHeight="1" x14ac:dyDescent="0.3">
      <c r="A13" s="45">
        <v>4</v>
      </c>
      <c r="B13" s="45" t="s">
        <v>115</v>
      </c>
      <c r="C13" s="164">
        <v>33107</v>
      </c>
      <c r="D13" s="23">
        <f t="shared" si="12"/>
        <v>11140</v>
      </c>
      <c r="E13" s="150">
        <f t="shared" si="6"/>
        <v>33.648473132570153</v>
      </c>
      <c r="F13" s="150">
        <f t="shared" si="7"/>
        <v>9804</v>
      </c>
      <c r="G13" s="30">
        <f t="shared" si="8"/>
        <v>88.007181328545784</v>
      </c>
      <c r="H13" s="23">
        <f t="shared" si="0"/>
        <v>2820</v>
      </c>
      <c r="I13" s="38">
        <f t="shared" si="1"/>
        <v>1304</v>
      </c>
      <c r="J13" s="38">
        <f t="shared" si="2"/>
        <v>46.241134751773046</v>
      </c>
      <c r="K13" s="23">
        <v>1186</v>
      </c>
      <c r="L13" s="29">
        <v>857</v>
      </c>
      <c r="M13" s="23">
        <f>+Бандлик!I58</f>
        <v>632</v>
      </c>
      <c r="N13" s="29">
        <v>96</v>
      </c>
      <c r="O13" s="23" t="e">
        <f>+Бандлик!#REF!</f>
        <v>#REF!</v>
      </c>
      <c r="P13" s="29" t="e">
        <f>+Бандлик!#REF!</f>
        <v>#REF!</v>
      </c>
      <c r="Q13" s="29" t="e">
        <f>+Бандлик!#REF!</f>
        <v>#REF!</v>
      </c>
      <c r="R13" s="23">
        <v>1002</v>
      </c>
      <c r="S13" s="29">
        <f>+Бандлик!AT58</f>
        <v>351</v>
      </c>
      <c r="T13" s="149"/>
      <c r="U13" s="23">
        <v>1016</v>
      </c>
      <c r="V13" s="23">
        <v>1626</v>
      </c>
      <c r="W13" s="30">
        <v>474</v>
      </c>
      <c r="X13" s="30">
        <f t="shared" si="4"/>
        <v>46.653543307086615</v>
      </c>
      <c r="Y13" s="23">
        <f>+Бандлик!S58</f>
        <v>32513</v>
      </c>
      <c r="Z13" s="29">
        <v>11374</v>
      </c>
      <c r="AA13" s="30">
        <f t="shared" si="9"/>
        <v>34.98292990496109</v>
      </c>
      <c r="AB13" s="23">
        <v>1016</v>
      </c>
      <c r="AC13" s="29">
        <v>474</v>
      </c>
      <c r="AD13" s="30">
        <f t="shared" si="10"/>
        <v>46.653543307086615</v>
      </c>
      <c r="AE13" s="23">
        <v>7000</v>
      </c>
      <c r="AF13" s="29">
        <v>7800</v>
      </c>
      <c r="AG13" s="29">
        <f t="shared" si="11"/>
        <v>111.42857142857143</v>
      </c>
      <c r="AH13" s="23">
        <f>+Бандлик!V58</f>
        <v>9198</v>
      </c>
      <c r="AI13" s="29">
        <f>+Бандлик!CA58</f>
        <v>3901</v>
      </c>
      <c r="AJ13" s="29">
        <f t="shared" si="13"/>
        <v>42.411393781256798</v>
      </c>
      <c r="AK13" s="23">
        <v>264</v>
      </c>
      <c r="AL13" s="29">
        <v>206</v>
      </c>
      <c r="AM13" s="29">
        <v>75.757575757575751</v>
      </c>
      <c r="AN13" s="23">
        <v>0</v>
      </c>
      <c r="AO13" s="29">
        <v>2723</v>
      </c>
      <c r="AP13" s="33">
        <v>40</v>
      </c>
      <c r="AQ13" s="34">
        <v>20</v>
      </c>
      <c r="AR13" s="35">
        <v>0.8806693086745927</v>
      </c>
    </row>
    <row r="14" spans="1:44" ht="87" customHeight="1" x14ac:dyDescent="0.3">
      <c r="A14" s="45">
        <v>5</v>
      </c>
      <c r="B14" s="45" t="s">
        <v>116</v>
      </c>
      <c r="C14" s="164">
        <v>58575</v>
      </c>
      <c r="D14" s="23">
        <f t="shared" si="12"/>
        <v>10804</v>
      </c>
      <c r="E14" s="150">
        <f t="shared" si="6"/>
        <v>18.444728979940248</v>
      </c>
      <c r="F14" s="150">
        <f t="shared" si="7"/>
        <v>11986</v>
      </c>
      <c r="G14" s="30">
        <f t="shared" si="8"/>
        <v>110.94039244724176</v>
      </c>
      <c r="H14" s="23">
        <f t="shared" si="0"/>
        <v>6223</v>
      </c>
      <c r="I14" s="38">
        <f t="shared" si="1"/>
        <v>6323</v>
      </c>
      <c r="J14" s="38">
        <f t="shared" si="2"/>
        <v>101.60694198939419</v>
      </c>
      <c r="K14" s="23">
        <f>+Бандлик!H72</f>
        <v>4552</v>
      </c>
      <c r="L14" s="29">
        <f>+Бандлик!AN72</f>
        <v>2182</v>
      </c>
      <c r="M14" s="23">
        <f>+Бандлик!I72</f>
        <v>1274</v>
      </c>
      <c r="N14" s="29">
        <f>+Бандлик!AQ72</f>
        <v>3633</v>
      </c>
      <c r="O14" s="23">
        <v>3558</v>
      </c>
      <c r="P14" s="29" t="e">
        <f>+Бандлик!#REF!</f>
        <v>#REF!</v>
      </c>
      <c r="Q14" s="29" t="e">
        <f>+Бандлик!#REF!</f>
        <v>#REF!</v>
      </c>
      <c r="R14" s="23">
        <f>+Бандлик!J72</f>
        <v>397</v>
      </c>
      <c r="S14" s="29">
        <f>+Бандлик!AT72</f>
        <v>508</v>
      </c>
      <c r="U14" s="23">
        <f>+Бандлик!R72</f>
        <v>1722</v>
      </c>
      <c r="V14" s="23">
        <v>1908</v>
      </c>
      <c r="W14" s="30">
        <f>+Бандлик!BS72</f>
        <v>810</v>
      </c>
      <c r="X14" s="30">
        <f t="shared" si="4"/>
        <v>47.038327526132406</v>
      </c>
      <c r="Y14" s="23">
        <f>+Бандлик!S72</f>
        <v>53831</v>
      </c>
      <c r="Z14" s="29">
        <f>+Бандлик!BV72</f>
        <v>24657</v>
      </c>
      <c r="AA14" s="30">
        <f t="shared" si="9"/>
        <v>45.804462112908915</v>
      </c>
      <c r="AB14" s="23">
        <f>+Бандлик!Z72</f>
        <v>615</v>
      </c>
      <c r="AC14" s="29">
        <f t="shared" si="5"/>
        <v>810</v>
      </c>
      <c r="AD14" s="30">
        <f t="shared" si="10"/>
        <v>131.70731707317074</v>
      </c>
      <c r="AE14" s="23">
        <f>+Бандлик!U72</f>
        <v>1441</v>
      </c>
      <c r="AF14" s="29">
        <f>+Бандлик!BX72</f>
        <v>4769</v>
      </c>
      <c r="AG14" s="29">
        <f t="shared" si="11"/>
        <v>330.95072866065232</v>
      </c>
      <c r="AH14" s="23">
        <f>+Бандлик!V72</f>
        <v>1269.5</v>
      </c>
      <c r="AI14" s="29">
        <f>+Бандлик!CA72</f>
        <v>3786.7000000000003</v>
      </c>
      <c r="AJ14" s="29">
        <f t="shared" si="13"/>
        <v>298.28278849940921</v>
      </c>
      <c r="AK14" s="23">
        <v>4</v>
      </c>
      <c r="AL14" s="29">
        <v>5</v>
      </c>
      <c r="AM14" s="29">
        <v>125</v>
      </c>
      <c r="AN14" s="23">
        <v>1.2</v>
      </c>
      <c r="AO14" s="29">
        <v>1.2</v>
      </c>
      <c r="AP14" s="33">
        <v>1414</v>
      </c>
      <c r="AQ14" s="34">
        <v>79</v>
      </c>
      <c r="AR14" s="35">
        <v>5.5869872701555874</v>
      </c>
    </row>
    <row r="15" spans="1:44" ht="87" customHeight="1" x14ac:dyDescent="0.3">
      <c r="A15" s="45">
        <v>6</v>
      </c>
      <c r="B15" s="45" t="s">
        <v>117</v>
      </c>
      <c r="C15" s="164">
        <v>21967</v>
      </c>
      <c r="D15" s="23">
        <f t="shared" si="12"/>
        <v>5635</v>
      </c>
      <c r="E15" s="150">
        <f t="shared" si="6"/>
        <v>25.652114535439523</v>
      </c>
      <c r="F15" s="150">
        <f t="shared" si="7"/>
        <v>4892</v>
      </c>
      <c r="G15" s="30">
        <f t="shared" si="8"/>
        <v>86.814551907719604</v>
      </c>
      <c r="H15" s="23">
        <f t="shared" si="0"/>
        <v>2892</v>
      </c>
      <c r="I15" s="38">
        <f t="shared" si="1"/>
        <v>1218</v>
      </c>
      <c r="J15" s="38">
        <f t="shared" si="2"/>
        <v>42.116182572614107</v>
      </c>
      <c r="K15" s="23">
        <v>898</v>
      </c>
      <c r="L15" s="29">
        <f>+Бандлик!AN88</f>
        <v>798</v>
      </c>
      <c r="M15" s="23">
        <f>+Бандлик!I88</f>
        <v>1241</v>
      </c>
      <c r="N15" s="29">
        <v>0</v>
      </c>
      <c r="O15" s="23" t="e">
        <f>+Бандлик!#REF!</f>
        <v>#REF!</v>
      </c>
      <c r="P15" s="29" t="e">
        <f>+Бандлик!#REF!</f>
        <v>#REF!</v>
      </c>
      <c r="Q15" s="29" t="e">
        <f>+Бандлик!#REF!</f>
        <v>#REF!</v>
      </c>
      <c r="R15" s="23">
        <f>+Бандлик!J88</f>
        <v>753</v>
      </c>
      <c r="S15" s="29">
        <f>+Бандлик!AT88</f>
        <v>420</v>
      </c>
      <c r="U15" s="23">
        <v>808</v>
      </c>
      <c r="V15" s="23">
        <v>1020</v>
      </c>
      <c r="W15" s="30">
        <f>+Бандлик!BS88</f>
        <v>865</v>
      </c>
      <c r="X15" s="30">
        <f t="shared" si="4"/>
        <v>107.05445544554455</v>
      </c>
      <c r="Y15" s="23">
        <v>23314</v>
      </c>
      <c r="Z15" s="29">
        <f>+Бандлик!BV88</f>
        <v>19062.714999999997</v>
      </c>
      <c r="AA15" s="30">
        <f t="shared" si="9"/>
        <v>81.765098224242919</v>
      </c>
      <c r="AB15" s="23">
        <f>+Бандлик!Z88</f>
        <v>1320</v>
      </c>
      <c r="AC15" s="29">
        <f t="shared" si="5"/>
        <v>865</v>
      </c>
      <c r="AD15" s="30">
        <f t="shared" si="10"/>
        <v>65.530303030303031</v>
      </c>
      <c r="AE15" s="23">
        <f>+Бандлик!U88</f>
        <v>1798</v>
      </c>
      <c r="AF15" s="29">
        <f>+Бандлик!BX88</f>
        <v>2784</v>
      </c>
      <c r="AG15" s="29">
        <f t="shared" si="11"/>
        <v>154.83870967741936</v>
      </c>
      <c r="AH15" s="23">
        <f>+Бандлик!V88</f>
        <v>679</v>
      </c>
      <c r="AI15" s="29">
        <f>+Бандлик!CA88</f>
        <v>798.59999999999991</v>
      </c>
      <c r="AJ15" s="29">
        <f t="shared" si="13"/>
        <v>117.61413843888069</v>
      </c>
      <c r="AK15" s="23">
        <v>25</v>
      </c>
      <c r="AL15" s="29">
        <v>25</v>
      </c>
      <c r="AM15" s="29">
        <v>100</v>
      </c>
      <c r="AN15" s="23">
        <v>62.814999999999998</v>
      </c>
      <c r="AO15" s="29">
        <v>62.814999999999998</v>
      </c>
      <c r="AP15" s="33">
        <v>112</v>
      </c>
      <c r="AQ15" s="34">
        <v>0</v>
      </c>
      <c r="AR15" s="34">
        <v>0</v>
      </c>
    </row>
    <row r="16" spans="1:44" ht="87" customHeight="1" x14ac:dyDescent="0.3">
      <c r="A16" s="45">
        <v>7</v>
      </c>
      <c r="B16" s="45" t="s">
        <v>118</v>
      </c>
      <c r="C16" s="164">
        <v>52829</v>
      </c>
      <c r="D16" s="23">
        <f t="shared" si="12"/>
        <v>22032</v>
      </c>
      <c r="E16" s="150">
        <f t="shared" si="6"/>
        <v>41.704366919684261</v>
      </c>
      <c r="F16" s="150">
        <f t="shared" si="7"/>
        <v>22113</v>
      </c>
      <c r="G16" s="30">
        <f>+F16*100/D16</f>
        <v>100.36764705882354</v>
      </c>
      <c r="H16" s="23">
        <f t="shared" si="0"/>
        <v>3039</v>
      </c>
      <c r="I16" s="38">
        <f t="shared" si="1"/>
        <v>2124</v>
      </c>
      <c r="J16" s="38">
        <f t="shared" si="2"/>
        <v>69.891411648568607</v>
      </c>
      <c r="K16" s="23">
        <f>+Бандлик!H100</f>
        <v>1820</v>
      </c>
      <c r="L16" s="29">
        <f>+Бандлик!AN100</f>
        <v>1950</v>
      </c>
      <c r="M16" s="23">
        <f>+Бандлик!I100</f>
        <v>1021</v>
      </c>
      <c r="N16" s="29">
        <f>+Бандлик!AQ100</f>
        <v>1</v>
      </c>
      <c r="O16" s="23" t="e">
        <f>+Бандлик!#REF!</f>
        <v>#REF!</v>
      </c>
      <c r="P16" s="29" t="e">
        <f>+Бандлик!#REF!</f>
        <v>#REF!</v>
      </c>
      <c r="Q16" s="29" t="e">
        <f>+Бандлик!#REF!</f>
        <v>#REF!</v>
      </c>
      <c r="R16" s="23">
        <v>198</v>
      </c>
      <c r="S16" s="29">
        <f>+Бандлик!AT100</f>
        <v>173</v>
      </c>
      <c r="U16" s="23">
        <f>+Бандлик!R100</f>
        <v>909</v>
      </c>
      <c r="V16" s="23">
        <v>2043</v>
      </c>
      <c r="W16" s="30">
        <f>+Бандлик!BS100</f>
        <v>2043</v>
      </c>
      <c r="X16" s="30">
        <f t="shared" si="4"/>
        <v>224.75247524752476</v>
      </c>
      <c r="Y16" s="23">
        <f>+Бандлик!S100</f>
        <v>20260.099999999999</v>
      </c>
      <c r="Z16" s="29">
        <f>+Бандлик!BV100</f>
        <v>44365.932999999997</v>
      </c>
      <c r="AA16" s="30">
        <f t="shared" si="9"/>
        <v>218.98180660510067</v>
      </c>
      <c r="AB16" s="23">
        <f>+Бандлик!Z100</f>
        <v>10600</v>
      </c>
      <c r="AC16" s="29">
        <f t="shared" si="5"/>
        <v>2043</v>
      </c>
      <c r="AD16" s="30">
        <f t="shared" si="10"/>
        <v>19.273584905660378</v>
      </c>
      <c r="AE16" s="23">
        <f>+Бандлик!U100</f>
        <v>16266</v>
      </c>
      <c r="AF16" s="29">
        <f>+Бандлик!BX100</f>
        <v>17756</v>
      </c>
      <c r="AG16" s="29">
        <f t="shared" si="11"/>
        <v>109.16021148407722</v>
      </c>
      <c r="AH16" s="23">
        <f>+Бандлик!V100</f>
        <v>3657.4</v>
      </c>
      <c r="AI16" s="29">
        <f>+Бандлик!CA100</f>
        <v>3416.52</v>
      </c>
      <c r="AJ16" s="29">
        <f t="shared" si="13"/>
        <v>93.413900585115101</v>
      </c>
      <c r="AK16" s="23">
        <v>378</v>
      </c>
      <c r="AL16" s="29">
        <v>86</v>
      </c>
      <c r="AM16" s="29">
        <v>22.75132275132275</v>
      </c>
      <c r="AN16" s="23">
        <v>770.59999999999991</v>
      </c>
      <c r="AO16" s="29">
        <v>297.3023</v>
      </c>
      <c r="AP16" s="33">
        <v>1440</v>
      </c>
      <c r="AQ16" s="34">
        <v>104</v>
      </c>
      <c r="AR16" s="35">
        <v>7.2222222222222223</v>
      </c>
    </row>
    <row r="17" spans="1:45" ht="87" customHeight="1" x14ac:dyDescent="0.3">
      <c r="A17" s="45">
        <v>8</v>
      </c>
      <c r="B17" s="45" t="s">
        <v>119</v>
      </c>
      <c r="C17" s="164">
        <v>61670</v>
      </c>
      <c r="D17" s="23">
        <f t="shared" si="12"/>
        <v>15975</v>
      </c>
      <c r="E17" s="150">
        <f t="shared" si="6"/>
        <v>25.904005188908709</v>
      </c>
      <c r="F17" s="150">
        <f t="shared" si="7"/>
        <v>11617</v>
      </c>
      <c r="G17" s="30">
        <f t="shared" si="8"/>
        <v>72.719874804381845</v>
      </c>
      <c r="H17" s="23">
        <f t="shared" si="0"/>
        <v>4684</v>
      </c>
      <c r="I17" s="38">
        <f t="shared" si="1"/>
        <v>2646</v>
      </c>
      <c r="J17" s="38">
        <f t="shared" si="2"/>
        <v>56.490179333902645</v>
      </c>
      <c r="K17" s="23">
        <f>+Бандлик!H114</f>
        <v>3099</v>
      </c>
      <c r="L17" s="29">
        <f>+Бандлик!AN114</f>
        <v>2006</v>
      </c>
      <c r="M17" s="23">
        <f>+Бандлик!I114</f>
        <v>509</v>
      </c>
      <c r="N17" s="29">
        <f>+Бандлик!AQ114</f>
        <v>20</v>
      </c>
      <c r="O17" s="23" t="e">
        <f>+Бандлик!#REF!</f>
        <v>#REF!</v>
      </c>
      <c r="P17" s="29" t="e">
        <f>+Бандлик!#REF!</f>
        <v>#REF!</v>
      </c>
      <c r="Q17" s="29" t="e">
        <f>+Бандлик!#REF!</f>
        <v>#REF!</v>
      </c>
      <c r="R17" s="23">
        <f>+Бандлик!J114</f>
        <v>1076</v>
      </c>
      <c r="S17" s="29">
        <f>+Бандлик!AT114</f>
        <v>620</v>
      </c>
      <c r="U17" s="23">
        <v>1505</v>
      </c>
      <c r="V17" s="23">
        <v>1972</v>
      </c>
      <c r="W17" s="30">
        <v>1243</v>
      </c>
      <c r="X17" s="30">
        <f t="shared" si="4"/>
        <v>82.591362126245841</v>
      </c>
      <c r="Y17" s="23">
        <v>37482</v>
      </c>
      <c r="Z17" s="29">
        <v>24844</v>
      </c>
      <c r="AA17" s="30">
        <f>+Z17*100/Y17</f>
        <v>66.28248225815058</v>
      </c>
      <c r="AB17" s="23">
        <v>1505</v>
      </c>
      <c r="AC17" s="29">
        <f>+W17</f>
        <v>1243</v>
      </c>
      <c r="AD17" s="30">
        <f>+AC17*100/AB17</f>
        <v>82.591362126245841</v>
      </c>
      <c r="AE17" s="23">
        <f>+Бандлик!U114</f>
        <v>9540</v>
      </c>
      <c r="AF17" s="29">
        <f>+Бандлик!BX114</f>
        <v>7562</v>
      </c>
      <c r="AG17" s="29">
        <f t="shared" si="11"/>
        <v>79.266247379454924</v>
      </c>
      <c r="AH17" s="23">
        <f>+Бандлик!V114</f>
        <v>2910.2</v>
      </c>
      <c r="AI17" s="29">
        <f>+Бандлик!CA114</f>
        <v>1877.3</v>
      </c>
      <c r="AJ17" s="29">
        <f t="shared" si="13"/>
        <v>64.507593979795203</v>
      </c>
      <c r="AK17" s="23">
        <v>226</v>
      </c>
      <c r="AL17" s="29">
        <v>74</v>
      </c>
      <c r="AM17" s="29">
        <v>17.699115044247787</v>
      </c>
      <c r="AN17" s="23">
        <v>611.78800000000012</v>
      </c>
      <c r="AO17" s="29">
        <v>175.07</v>
      </c>
      <c r="AP17" s="33">
        <v>20</v>
      </c>
      <c r="AQ17" s="34">
        <v>92</v>
      </c>
      <c r="AR17" s="35">
        <v>0</v>
      </c>
    </row>
    <row r="18" spans="1:45" ht="87" customHeight="1" x14ac:dyDescent="0.3">
      <c r="A18" s="45">
        <v>9</v>
      </c>
      <c r="B18" s="45" t="s">
        <v>120</v>
      </c>
      <c r="C18" s="164">
        <v>19433</v>
      </c>
      <c r="D18" s="23">
        <f t="shared" si="12"/>
        <v>7073</v>
      </c>
      <c r="E18" s="150">
        <f t="shared" si="6"/>
        <v>36.396850717851081</v>
      </c>
      <c r="F18" s="150">
        <f t="shared" si="7"/>
        <v>6741</v>
      </c>
      <c r="G18" s="30">
        <f t="shared" si="8"/>
        <v>95.30609359536264</v>
      </c>
      <c r="H18" s="23">
        <f t="shared" si="0"/>
        <v>3150</v>
      </c>
      <c r="I18" s="38">
        <f t="shared" si="1"/>
        <v>1748</v>
      </c>
      <c r="J18" s="38">
        <f t="shared" si="2"/>
        <v>55.492063492063494</v>
      </c>
      <c r="K18" s="23">
        <f>+Бандлик!H131</f>
        <v>1150</v>
      </c>
      <c r="L18" s="29">
        <f>+Бандлик!AN131</f>
        <v>1186</v>
      </c>
      <c r="M18" s="23">
        <f>+Бандлик!I131</f>
        <v>1490</v>
      </c>
      <c r="N18" s="29">
        <v>318</v>
      </c>
      <c r="O18" s="154" t="e">
        <f>+Бандлик!#REF!</f>
        <v>#REF!</v>
      </c>
      <c r="P18" s="154" t="e">
        <f>+Бандлик!#REF!</f>
        <v>#REF!</v>
      </c>
      <c r="Q18" s="154" t="e">
        <f>+Бандлик!#REF!</f>
        <v>#REF!</v>
      </c>
      <c r="R18" s="23">
        <v>510</v>
      </c>
      <c r="S18" s="29">
        <v>244</v>
      </c>
      <c r="U18" s="23">
        <f>+Бандлик!R131</f>
        <v>723</v>
      </c>
      <c r="V18" s="23">
        <v>1690</v>
      </c>
      <c r="W18" s="30">
        <f>+[1]Бандлик!BS131</f>
        <v>583</v>
      </c>
      <c r="X18" s="30">
        <f t="shared" si="4"/>
        <v>80.636237897648684</v>
      </c>
      <c r="Y18" s="23">
        <v>23859</v>
      </c>
      <c r="Z18" s="29">
        <f>+Бандлик!BV131</f>
        <v>11221.2</v>
      </c>
      <c r="AA18" s="30">
        <f>+Z18*100/Y18</f>
        <v>47.031308940022633</v>
      </c>
      <c r="AB18" s="23">
        <f>+Бандлик!Z131</f>
        <v>400</v>
      </c>
      <c r="AC18" s="29">
        <f t="shared" si="5"/>
        <v>583</v>
      </c>
      <c r="AD18" s="30">
        <f>+AC18*100/AB18</f>
        <v>145.75</v>
      </c>
      <c r="AE18" s="23">
        <v>2800</v>
      </c>
      <c r="AF18" s="29">
        <f>+Бандлик!BX131</f>
        <v>4410</v>
      </c>
      <c r="AG18" s="29">
        <f t="shared" si="11"/>
        <v>157.5</v>
      </c>
      <c r="AH18" s="23">
        <v>2325</v>
      </c>
      <c r="AI18" s="29">
        <f>+Бандлик!CA131</f>
        <v>2219.62</v>
      </c>
      <c r="AJ18" s="29">
        <f t="shared" si="13"/>
        <v>95.467526881720431</v>
      </c>
      <c r="AK18" s="23">
        <v>290</v>
      </c>
      <c r="AL18" s="29">
        <v>0</v>
      </c>
      <c r="AM18" s="29">
        <v>0</v>
      </c>
      <c r="AN18" s="23">
        <v>710.5</v>
      </c>
      <c r="AO18" s="29">
        <v>0</v>
      </c>
      <c r="AP18" s="33">
        <v>110</v>
      </c>
      <c r="AQ18" s="34">
        <v>0</v>
      </c>
      <c r="AR18" s="35">
        <v>0</v>
      </c>
    </row>
    <row r="19" spans="1:45" ht="87" customHeight="1" x14ac:dyDescent="0.3">
      <c r="A19" s="45">
        <v>10</v>
      </c>
      <c r="B19" s="45" t="s">
        <v>121</v>
      </c>
      <c r="C19" s="164">
        <v>50715</v>
      </c>
      <c r="D19" s="23">
        <f t="shared" si="12"/>
        <v>13727</v>
      </c>
      <c r="E19" s="150">
        <f t="shared" si="6"/>
        <v>27.066942719116632</v>
      </c>
      <c r="F19" s="150">
        <f t="shared" si="7"/>
        <v>12415</v>
      </c>
      <c r="G19" s="30">
        <f t="shared" si="8"/>
        <v>90.442194215779125</v>
      </c>
      <c r="H19" s="23">
        <f t="shared" si="0"/>
        <v>4381</v>
      </c>
      <c r="I19" s="38">
        <f t="shared" si="1"/>
        <v>2177</v>
      </c>
      <c r="J19" s="38">
        <f t="shared" si="2"/>
        <v>49.691851175530701</v>
      </c>
      <c r="K19" s="23">
        <f>+Бандлик!H143</f>
        <v>3148</v>
      </c>
      <c r="L19" s="29">
        <f>+Бандлик!AN143</f>
        <v>1470</v>
      </c>
      <c r="M19" s="23">
        <f>+Бандлик!I143</f>
        <v>412</v>
      </c>
      <c r="N19" s="29">
        <f>+Бандлик!AQ143</f>
        <v>159</v>
      </c>
      <c r="O19" s="23" t="e">
        <f>+Бандлик!#REF!</f>
        <v>#REF!</v>
      </c>
      <c r="P19" s="29" t="e">
        <f>+Бандлик!#REF!</f>
        <v>#REF!</v>
      </c>
      <c r="Q19" s="29" t="e">
        <f>+Бандлик!#REF!</f>
        <v>#REF!</v>
      </c>
      <c r="R19" s="23">
        <f>+Бандлик!J143</f>
        <v>821</v>
      </c>
      <c r="S19" s="29">
        <f>+Бандлик!AT143</f>
        <v>548</v>
      </c>
      <c r="U19" s="23">
        <v>2718</v>
      </c>
      <c r="V19" s="23">
        <v>3084</v>
      </c>
      <c r="W19" s="30">
        <f>+Бандлик!BS143</f>
        <v>1126</v>
      </c>
      <c r="X19" s="30">
        <f t="shared" si="4"/>
        <v>41.427520235467256</v>
      </c>
      <c r="Y19" s="23">
        <v>67184</v>
      </c>
      <c r="Z19" s="29">
        <f>+Бандлик!BV143</f>
        <v>26541.216</v>
      </c>
      <c r="AA19" s="30">
        <f t="shared" si="9"/>
        <v>39.505263157894738</v>
      </c>
      <c r="AB19" s="23">
        <v>2718</v>
      </c>
      <c r="AC19" s="29">
        <f t="shared" si="5"/>
        <v>1126</v>
      </c>
      <c r="AD19" s="30">
        <f t="shared" ref="AD19:AD22" si="14">+AC19*100/AB19</f>
        <v>41.427520235467256</v>
      </c>
      <c r="AE19" s="23">
        <v>6065</v>
      </c>
      <c r="AF19" s="29">
        <f>+Бандлик!BX143</f>
        <v>8811</v>
      </c>
      <c r="AG19" s="29">
        <f t="shared" si="11"/>
        <v>145.27617477328937</v>
      </c>
      <c r="AH19" s="23">
        <v>2230</v>
      </c>
      <c r="AI19" s="29">
        <f>+Бандлик!CA143</f>
        <v>2475.7999999999997</v>
      </c>
      <c r="AJ19" s="29">
        <f t="shared" si="13"/>
        <v>111.02242152466367</v>
      </c>
      <c r="AK19" s="23">
        <v>139</v>
      </c>
      <c r="AL19" s="29">
        <v>9</v>
      </c>
      <c r="AM19" s="29">
        <v>6.4748201438848918</v>
      </c>
      <c r="AN19" s="23">
        <v>564.70000000000005</v>
      </c>
      <c r="AO19" s="29">
        <v>2.2000000000000002</v>
      </c>
      <c r="AP19" s="33">
        <v>424</v>
      </c>
      <c r="AQ19" s="34">
        <v>292</v>
      </c>
      <c r="AR19" s="35">
        <v>9.9056603773584904</v>
      </c>
    </row>
    <row r="20" spans="1:45" ht="87" customHeight="1" x14ac:dyDescent="0.3">
      <c r="A20" s="45">
        <v>11</v>
      </c>
      <c r="B20" s="45" t="s">
        <v>122</v>
      </c>
      <c r="C20" s="164">
        <v>37295</v>
      </c>
      <c r="D20" s="23">
        <f t="shared" si="12"/>
        <v>13262</v>
      </c>
      <c r="E20" s="150">
        <f t="shared" si="6"/>
        <v>35.559726504893419</v>
      </c>
      <c r="F20" s="150">
        <f t="shared" si="7"/>
        <v>12667</v>
      </c>
      <c r="G20" s="30">
        <f t="shared" si="8"/>
        <v>95.513497210073893</v>
      </c>
      <c r="H20" s="23">
        <f t="shared" si="0"/>
        <v>5631</v>
      </c>
      <c r="I20" s="38">
        <f t="shared" si="1"/>
        <v>2699</v>
      </c>
      <c r="J20" s="38">
        <f t="shared" si="2"/>
        <v>47.931095720120759</v>
      </c>
      <c r="K20" s="23">
        <f>+Бандлик!H159</f>
        <v>4565</v>
      </c>
      <c r="L20" s="29">
        <f>+Бандлик!AN159</f>
        <v>2317</v>
      </c>
      <c r="M20" s="23">
        <f>+Бандлик!I159</f>
        <v>0</v>
      </c>
      <c r="N20" s="29">
        <f>+Бандлик!AQ159</f>
        <v>0</v>
      </c>
      <c r="O20" s="23" t="e">
        <f>+Бандлик!#REF!</f>
        <v>#REF!</v>
      </c>
      <c r="P20" s="29" t="e">
        <f>+Бандлик!#REF!</f>
        <v>#REF!</v>
      </c>
      <c r="Q20" s="29" t="e">
        <f>+Бандлик!#REF!</f>
        <v>#REF!</v>
      </c>
      <c r="R20" s="23">
        <f>+Бандлик!J159</f>
        <v>1066</v>
      </c>
      <c r="S20" s="29">
        <f>+Бандлик!AT159</f>
        <v>382</v>
      </c>
      <c r="U20" s="23">
        <f>+Бандлик!R159</f>
        <v>1430</v>
      </c>
      <c r="V20" s="23">
        <v>1216</v>
      </c>
      <c r="W20" s="30">
        <f>+Бандлик!BS159</f>
        <v>631</v>
      </c>
      <c r="X20" s="30">
        <f t="shared" si="4"/>
        <v>44.125874125874127</v>
      </c>
      <c r="Y20" s="23">
        <f>+Бандлик!S159</f>
        <v>17000.050000000003</v>
      </c>
      <c r="Z20" s="29">
        <f>+Бандлик!BV159</f>
        <v>33924</v>
      </c>
      <c r="AA20" s="30">
        <f t="shared" si="9"/>
        <v>199.55235425778156</v>
      </c>
      <c r="AB20" s="23">
        <v>631</v>
      </c>
      <c r="AC20" s="29">
        <f t="shared" si="5"/>
        <v>631</v>
      </c>
      <c r="AD20" s="30">
        <f t="shared" si="14"/>
        <v>100</v>
      </c>
      <c r="AE20" s="23">
        <f>+Бандлик!U159</f>
        <v>6097</v>
      </c>
      <c r="AF20" s="29">
        <v>9261</v>
      </c>
      <c r="AG20" s="29">
        <f t="shared" si="11"/>
        <v>151.89437428243397</v>
      </c>
      <c r="AH20" s="23">
        <f>+Бандлик!V159</f>
        <v>1554.1</v>
      </c>
      <c r="AI20" s="29">
        <f>+Бандлик!CA159</f>
        <v>3069.25</v>
      </c>
      <c r="AJ20" s="29">
        <f t="shared" si="13"/>
        <v>197.49372627244065</v>
      </c>
      <c r="AK20" s="23">
        <v>104</v>
      </c>
      <c r="AL20" s="29">
        <v>76</v>
      </c>
      <c r="AM20" s="29">
        <v>73.07692307692308</v>
      </c>
      <c r="AN20" s="23">
        <v>409</v>
      </c>
      <c r="AO20" s="29">
        <v>860</v>
      </c>
      <c r="AP20" s="33">
        <v>0</v>
      </c>
      <c r="AQ20" s="34">
        <v>0</v>
      </c>
      <c r="AR20" s="34">
        <v>0</v>
      </c>
    </row>
    <row r="21" spans="1:45" ht="87" customHeight="1" x14ac:dyDescent="0.3">
      <c r="A21" s="45">
        <v>12</v>
      </c>
      <c r="B21" s="45" t="s">
        <v>123</v>
      </c>
      <c r="C21" s="164">
        <v>81037</v>
      </c>
      <c r="D21" s="23">
        <f t="shared" si="12"/>
        <v>14485</v>
      </c>
      <c r="E21" s="150">
        <f t="shared" si="6"/>
        <v>17.874551130964868</v>
      </c>
      <c r="F21" s="150">
        <f t="shared" si="7"/>
        <v>13588</v>
      </c>
      <c r="G21" s="30">
        <f t="shared" si="8"/>
        <v>93.807386952019328</v>
      </c>
      <c r="H21" s="23">
        <f t="shared" si="0"/>
        <v>4872</v>
      </c>
      <c r="I21" s="38">
        <f t="shared" si="1"/>
        <v>4624</v>
      </c>
      <c r="J21" s="38">
        <f t="shared" si="2"/>
        <v>94.909688013136289</v>
      </c>
      <c r="K21" s="23">
        <f>+Бандлик!H182</f>
        <v>2300</v>
      </c>
      <c r="L21" s="29">
        <f>+Бандлик!AN182</f>
        <v>3606</v>
      </c>
      <c r="M21" s="23">
        <v>1920</v>
      </c>
      <c r="N21" s="29">
        <f>+Бандлик!AQ182</f>
        <v>433</v>
      </c>
      <c r="O21" s="23" t="e">
        <f>+Бандлик!#REF!</f>
        <v>#REF!</v>
      </c>
      <c r="P21" s="29" t="e">
        <f>+Бандлик!#REF!</f>
        <v>#REF!</v>
      </c>
      <c r="Q21" s="29" t="e">
        <f>+Бандлик!#REF!</f>
        <v>#REF!</v>
      </c>
      <c r="R21" s="23">
        <f>+Бандлик!J182</f>
        <v>652</v>
      </c>
      <c r="S21" s="29">
        <f>+Бандлик!AT182</f>
        <v>585</v>
      </c>
      <c r="U21" s="23">
        <f>+Бандлик!R182</f>
        <v>1385</v>
      </c>
      <c r="V21" s="23">
        <v>1420</v>
      </c>
      <c r="W21" s="30">
        <f>+Бандлик!BS182</f>
        <v>1147</v>
      </c>
      <c r="X21" s="30">
        <f t="shared" si="4"/>
        <v>82.815884476534293</v>
      </c>
      <c r="Y21" s="23">
        <v>25628</v>
      </c>
      <c r="Z21" s="29">
        <f>+Бандлик!BV182</f>
        <v>24460.34</v>
      </c>
      <c r="AA21" s="30">
        <f t="shared" si="9"/>
        <v>95.443811456219763</v>
      </c>
      <c r="AB21" s="23">
        <f>+Бандлик!Z182</f>
        <v>3886</v>
      </c>
      <c r="AC21" s="29">
        <f t="shared" si="5"/>
        <v>1147</v>
      </c>
      <c r="AD21" s="30">
        <f t="shared" si="14"/>
        <v>29.516212043232116</v>
      </c>
      <c r="AE21" s="23">
        <v>7126</v>
      </c>
      <c r="AF21" s="29">
        <v>7641</v>
      </c>
      <c r="AG21" s="29">
        <f t="shared" si="11"/>
        <v>107.22705585181028</v>
      </c>
      <c r="AH21" s="23">
        <v>1128</v>
      </c>
      <c r="AI21" s="29">
        <v>875.9</v>
      </c>
      <c r="AJ21" s="29">
        <f t="shared" si="13"/>
        <v>77.650709219858157</v>
      </c>
      <c r="AK21" s="23">
        <v>342</v>
      </c>
      <c r="AL21" s="29">
        <v>7</v>
      </c>
      <c r="AM21" s="29">
        <v>2.0467836257309941</v>
      </c>
      <c r="AN21" s="23">
        <v>3380</v>
      </c>
      <c r="AO21" s="29">
        <v>33.300000000000004</v>
      </c>
      <c r="AP21" s="33">
        <v>760</v>
      </c>
      <c r="AQ21" s="34">
        <v>169</v>
      </c>
      <c r="AR21" s="35">
        <v>22.236842105263158</v>
      </c>
    </row>
    <row r="22" spans="1:45" ht="87" customHeight="1" x14ac:dyDescent="0.45">
      <c r="A22" s="45">
        <v>13</v>
      </c>
      <c r="B22" s="45" t="s">
        <v>124</v>
      </c>
      <c r="C22" s="164">
        <v>47822</v>
      </c>
      <c r="D22" s="23">
        <f t="shared" si="12"/>
        <v>10015</v>
      </c>
      <c r="E22" s="150">
        <f t="shared" si="6"/>
        <v>20.942244155409643</v>
      </c>
      <c r="F22" s="150">
        <f t="shared" si="7"/>
        <v>14141</v>
      </c>
      <c r="G22" s="30">
        <f t="shared" si="8"/>
        <v>141.19820269595607</v>
      </c>
      <c r="H22" s="23">
        <f t="shared" si="0"/>
        <v>5048</v>
      </c>
      <c r="I22" s="38">
        <f t="shared" si="1"/>
        <v>2414</v>
      </c>
      <c r="J22" s="38">
        <f t="shared" si="2"/>
        <v>47.82091917591125</v>
      </c>
      <c r="K22" s="23">
        <f>+Бандлик!H202</f>
        <v>4088</v>
      </c>
      <c r="L22" s="29">
        <f>+Бандлик!AN202</f>
        <v>1274</v>
      </c>
      <c r="M22" s="23">
        <f>+Бандлик!I202</f>
        <v>320</v>
      </c>
      <c r="N22" s="29">
        <f>+Бандлик!AQ202</f>
        <v>363</v>
      </c>
      <c r="O22" s="23" t="e">
        <f>+Бандлик!#REF!</f>
        <v>#REF!</v>
      </c>
      <c r="P22" s="29" t="e">
        <f>+Бандлик!#REF!</f>
        <v>#REF!</v>
      </c>
      <c r="Q22" s="29" t="e">
        <f>+Бандлик!#REF!</f>
        <v>#REF!</v>
      </c>
      <c r="R22" s="23">
        <f>+Бандлик!J202</f>
        <v>640</v>
      </c>
      <c r="S22" s="29">
        <f>+Бандлик!AT202</f>
        <v>777</v>
      </c>
      <c r="U22" s="23">
        <f>+Бандлик!R202</f>
        <v>1501</v>
      </c>
      <c r="V22" s="23">
        <v>4570</v>
      </c>
      <c r="W22" s="30">
        <f>+Бандлик!BS202</f>
        <v>2489</v>
      </c>
      <c r="X22" s="30">
        <f t="shared" si="4"/>
        <v>165.82278481012659</v>
      </c>
      <c r="Y22" s="23">
        <f>+Бандлик!S202</f>
        <v>44711</v>
      </c>
      <c r="Z22" s="29">
        <f>+Бандлик!BV202</f>
        <v>71447.3</v>
      </c>
      <c r="AA22" s="30">
        <f t="shared" si="9"/>
        <v>159.79803627742615</v>
      </c>
      <c r="AB22" s="23">
        <f>+Бандлик!Z202</f>
        <v>1950</v>
      </c>
      <c r="AC22" s="29">
        <f t="shared" si="5"/>
        <v>2489</v>
      </c>
      <c r="AD22" s="30">
        <f t="shared" si="14"/>
        <v>127.64102564102564</v>
      </c>
      <c r="AE22" s="23">
        <f>+Бандлик!U202</f>
        <v>3023</v>
      </c>
      <c r="AF22" s="29">
        <f>+Бандлик!BX202</f>
        <v>8957</v>
      </c>
      <c r="AG22" s="29">
        <f t="shared" si="11"/>
        <v>296.2950711214026</v>
      </c>
      <c r="AH22" s="23">
        <f>+Бандлик!V202</f>
        <v>2958.95</v>
      </c>
      <c r="AI22" s="29">
        <f>+Бандлик!CA202</f>
        <v>2195</v>
      </c>
      <c r="AJ22" s="29">
        <f t="shared" si="13"/>
        <v>74.181719866844659</v>
      </c>
      <c r="AK22" s="23">
        <v>93</v>
      </c>
      <c r="AL22" s="29">
        <v>139</v>
      </c>
      <c r="AM22" s="29">
        <v>149.46236559139786</v>
      </c>
      <c r="AN22" s="23">
        <v>203.34</v>
      </c>
      <c r="AO22" s="29">
        <v>364.73999999999995</v>
      </c>
      <c r="AP22" s="33">
        <v>350</v>
      </c>
      <c r="AQ22" s="34">
        <v>142</v>
      </c>
      <c r="AR22" s="35">
        <v>40.571428571428569</v>
      </c>
      <c r="AS22" s="155">
        <f>+AC22/Z22*100</f>
        <v>3.4836865773794106</v>
      </c>
    </row>
  </sheetData>
  <sheetProtection selectLockedCells="1" selectUnlockedCells="1"/>
  <mergeCells count="24">
    <mergeCell ref="D5:G7"/>
    <mergeCell ref="AB7:AD7"/>
    <mergeCell ref="B2:AR2"/>
    <mergeCell ref="A9:B9"/>
    <mergeCell ref="K6:S6"/>
    <mergeCell ref="K7:L7"/>
    <mergeCell ref="M7:N7"/>
    <mergeCell ref="O7:Q7"/>
    <mergeCell ref="R7:S7"/>
    <mergeCell ref="H6:J7"/>
    <mergeCell ref="A5:A8"/>
    <mergeCell ref="B5:B8"/>
    <mergeCell ref="C5:C8"/>
    <mergeCell ref="AP6:AR7"/>
    <mergeCell ref="AH1:AJ1"/>
    <mergeCell ref="Y7:AA7"/>
    <mergeCell ref="AE7:AG7"/>
    <mergeCell ref="AO4:AR4"/>
    <mergeCell ref="AE6:AJ6"/>
    <mergeCell ref="AH7:AJ7"/>
    <mergeCell ref="H5:AR5"/>
    <mergeCell ref="T7:X7"/>
    <mergeCell ref="T6:AD6"/>
    <mergeCell ref="AK6:AO7"/>
  </mergeCells>
  <printOptions horizontalCentered="1"/>
  <pageMargins left="0.23622047244094491" right="0.19685039370078741" top="0.35433070866141736" bottom="0.19685039370078741" header="0.19685039370078741" footer="0.19685039370078741"/>
  <pageSetup paperSize="9" scale="14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22"/>
  <sheetViews>
    <sheetView zoomScale="40" zoomScaleNormal="40" zoomScaleSheetLayoutView="25" zoomScalePageLayoutView="10" workbookViewId="0">
      <pane ySplit="7" topLeftCell="A8" activePane="bottomLeft" state="frozen"/>
      <selection pane="bottomLeft" activeCell="D10" sqref="D10"/>
    </sheetView>
  </sheetViews>
  <sheetFormatPr defaultRowHeight="16.5" x14ac:dyDescent="0.3"/>
  <cols>
    <col min="1" max="1" width="9.5703125" style="4" customWidth="1"/>
    <col min="2" max="2" width="49.7109375" style="4" customWidth="1"/>
    <col min="3" max="5" width="25.7109375" style="4" customWidth="1"/>
    <col min="6" max="6" width="29.7109375" style="4" hidden="1" customWidth="1"/>
    <col min="7" max="7" width="25.7109375" style="4" hidden="1" customWidth="1"/>
    <col min="8" max="8" width="26.85546875" style="4" hidden="1" customWidth="1"/>
    <col min="9" max="9" width="29.140625" style="4" hidden="1" customWidth="1"/>
    <col min="10" max="12" width="25.7109375" style="4" customWidth="1"/>
    <col min="13" max="18" width="25.7109375" style="4" hidden="1" customWidth="1"/>
    <col min="19" max="21" width="21" style="4" hidden="1" customWidth="1"/>
    <col min="22" max="22" width="27.85546875" style="4" hidden="1" customWidth="1"/>
    <col min="23" max="23" width="26.140625" style="4" hidden="1" customWidth="1"/>
    <col min="24" max="27" width="21" style="4" hidden="1" customWidth="1"/>
    <col min="28" max="28" width="30.140625" style="4" hidden="1" customWidth="1"/>
    <col min="29" max="29" width="9.140625" style="4"/>
    <col min="30" max="31" width="54.28515625" style="4" hidden="1" customWidth="1"/>
    <col min="32" max="16384" width="9.140625" style="4"/>
  </cols>
  <sheetData>
    <row r="1" spans="1:33" ht="43.5" customHeight="1" x14ac:dyDescent="0.3">
      <c r="Y1" s="372" t="s">
        <v>373</v>
      </c>
      <c r="Z1" s="372"/>
      <c r="AA1" s="372"/>
      <c r="AB1" s="372"/>
    </row>
    <row r="2" spans="1:33" ht="181.5" customHeight="1" x14ac:dyDescent="0.3">
      <c r="B2" s="387" t="s">
        <v>417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</row>
    <row r="3" spans="1:33" ht="19.5" customHeight="1" x14ac:dyDescent="0.3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33" ht="52.5" customHeight="1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386" t="str">
        <f>+Свод№1!L4</f>
        <v>2021 йил 13 март</v>
      </c>
      <c r="AA4" s="386"/>
      <c r="AB4" s="386"/>
    </row>
    <row r="5" spans="1:33" s="11" customFormat="1" ht="173.25" customHeight="1" x14ac:dyDescent="0.4">
      <c r="A5" s="392" t="s">
        <v>0</v>
      </c>
      <c r="B5" s="385" t="s">
        <v>130</v>
      </c>
      <c r="C5" s="376" t="s">
        <v>416</v>
      </c>
      <c r="D5" s="377"/>
      <c r="E5" s="377"/>
      <c r="F5" s="376" t="s">
        <v>378</v>
      </c>
      <c r="G5" s="377"/>
      <c r="H5" s="377"/>
      <c r="I5" s="378"/>
      <c r="J5" s="373" t="s">
        <v>379</v>
      </c>
      <c r="K5" s="373"/>
      <c r="L5" s="373"/>
      <c r="M5" s="389" t="s">
        <v>32</v>
      </c>
      <c r="N5" s="390"/>
      <c r="O5" s="390"/>
      <c r="P5" s="390"/>
      <c r="Q5" s="390"/>
      <c r="R5" s="391"/>
      <c r="S5" s="389" t="s">
        <v>380</v>
      </c>
      <c r="T5" s="390"/>
      <c r="U5" s="390"/>
      <c r="V5" s="390"/>
      <c r="W5" s="390"/>
      <c r="X5" s="391"/>
      <c r="Y5" s="373" t="s">
        <v>381</v>
      </c>
      <c r="Z5" s="373"/>
      <c r="AA5" s="373"/>
      <c r="AB5" s="373"/>
    </row>
    <row r="6" spans="1:33" s="11" customFormat="1" ht="153" hidden="1" customHeight="1" x14ac:dyDescent="0.4">
      <c r="A6" s="392"/>
      <c r="B6" s="385"/>
      <c r="C6" s="379"/>
      <c r="D6" s="380"/>
      <c r="E6" s="380"/>
      <c r="F6" s="379"/>
      <c r="G6" s="380"/>
      <c r="H6" s="380"/>
      <c r="I6" s="381"/>
      <c r="J6" s="373"/>
      <c r="K6" s="373"/>
      <c r="L6" s="373"/>
      <c r="M6" s="389" t="s">
        <v>382</v>
      </c>
      <c r="N6" s="390"/>
      <c r="O6" s="391"/>
      <c r="P6" s="389" t="s">
        <v>383</v>
      </c>
      <c r="Q6" s="390"/>
      <c r="R6" s="391"/>
      <c r="S6" s="389" t="s">
        <v>37</v>
      </c>
      <c r="T6" s="390"/>
      <c r="U6" s="390"/>
      <c r="V6" s="391"/>
      <c r="W6" s="389" t="s">
        <v>384</v>
      </c>
      <c r="X6" s="391"/>
      <c r="Y6" s="373"/>
      <c r="Z6" s="373"/>
      <c r="AA6" s="373"/>
      <c r="AB6" s="373"/>
    </row>
    <row r="7" spans="1:33" s="11" customFormat="1" ht="165" customHeight="1" x14ac:dyDescent="0.4">
      <c r="A7" s="392"/>
      <c r="B7" s="385"/>
      <c r="C7" s="23" t="s">
        <v>129</v>
      </c>
      <c r="D7" s="39" t="s">
        <v>149</v>
      </c>
      <c r="E7" s="37" t="s">
        <v>137</v>
      </c>
      <c r="F7" s="23" t="s">
        <v>129</v>
      </c>
      <c r="G7" s="39" t="s">
        <v>149</v>
      </c>
      <c r="H7" s="37" t="s">
        <v>137</v>
      </c>
      <c r="I7" s="37" t="s">
        <v>385</v>
      </c>
      <c r="J7" s="23" t="s">
        <v>129</v>
      </c>
      <c r="K7" s="39" t="s">
        <v>149</v>
      </c>
      <c r="L7" s="37" t="s">
        <v>137</v>
      </c>
      <c r="M7" s="23" t="s">
        <v>129</v>
      </c>
      <c r="N7" s="24" t="s">
        <v>149</v>
      </c>
      <c r="O7" s="25" t="s">
        <v>385</v>
      </c>
      <c r="P7" s="23" t="s">
        <v>129</v>
      </c>
      <c r="Q7" s="24" t="s">
        <v>149</v>
      </c>
      <c r="R7" s="25" t="s">
        <v>385</v>
      </c>
      <c r="S7" s="23" t="s">
        <v>129</v>
      </c>
      <c r="T7" s="39" t="s">
        <v>149</v>
      </c>
      <c r="U7" s="37" t="s">
        <v>137</v>
      </c>
      <c r="V7" s="37" t="s">
        <v>385</v>
      </c>
      <c r="W7" s="23" t="s">
        <v>129</v>
      </c>
      <c r="X7" s="24" t="s">
        <v>149</v>
      </c>
      <c r="Y7" s="23" t="s">
        <v>129</v>
      </c>
      <c r="Z7" s="39" t="s">
        <v>149</v>
      </c>
      <c r="AA7" s="37" t="s">
        <v>137</v>
      </c>
      <c r="AB7" s="37" t="s">
        <v>385</v>
      </c>
    </row>
    <row r="8" spans="1:33" s="7" customFormat="1" ht="107.25" customHeight="1" x14ac:dyDescent="0.3">
      <c r="A8" s="388" t="s">
        <v>111</v>
      </c>
      <c r="B8" s="388"/>
      <c r="C8" s="32">
        <f>SUM(C9:C22)</f>
        <v>33858</v>
      </c>
      <c r="D8" s="32">
        <f t="shared" ref="D8" si="0">SUM(D9:D22)</f>
        <v>50356</v>
      </c>
      <c r="E8" s="32">
        <f>+D8*100/C8</f>
        <v>148.72703644633469</v>
      </c>
      <c r="F8" s="32" t="e">
        <f>SUM(F9:F22)</f>
        <v>#REF!</v>
      </c>
      <c r="G8" s="32">
        <f>SUM(G9:G22)</f>
        <v>21422</v>
      </c>
      <c r="H8" s="32" t="e">
        <f>+G8*100/F8</f>
        <v>#REF!</v>
      </c>
      <c r="I8" s="32">
        <f>SUM(I9:I22)</f>
        <v>6331</v>
      </c>
      <c r="J8" s="32">
        <f>SUM(J9:J22)</f>
        <v>37401</v>
      </c>
      <c r="K8" s="32">
        <f>SUM(K9:K22)</f>
        <v>25429.333999999999</v>
      </c>
      <c r="L8" s="32">
        <f>+K8*100/J8</f>
        <v>67.991053715141305</v>
      </c>
      <c r="M8" s="32">
        <f t="shared" ref="M8:Q8" si="1">SUM(M9:M22)</f>
        <v>37904</v>
      </c>
      <c r="N8" s="32">
        <f t="shared" si="1"/>
        <v>19059.2</v>
      </c>
      <c r="O8" s="32">
        <f t="shared" si="1"/>
        <v>15917.3</v>
      </c>
      <c r="P8" s="32">
        <f t="shared" si="1"/>
        <v>7471</v>
      </c>
      <c r="Q8" s="32">
        <f t="shared" si="1"/>
        <v>5896.134</v>
      </c>
      <c r="R8" s="32">
        <f t="shared" ref="R8" si="2">SUM(R9:R22)</f>
        <v>4206.3</v>
      </c>
      <c r="S8" s="32">
        <f>SUM(S9:S22)</f>
        <v>2441</v>
      </c>
      <c r="T8" s="32">
        <f>SUM(T9:T22)</f>
        <v>821</v>
      </c>
      <c r="U8" s="32">
        <f>+T8*100/S8</f>
        <v>33.633756657107746</v>
      </c>
      <c r="V8" s="32">
        <f>SUM(V9:V22)</f>
        <v>380</v>
      </c>
      <c r="W8" s="32">
        <f>SUM(W9:W22)</f>
        <v>11249.2395</v>
      </c>
      <c r="X8" s="32">
        <f>SUM(X9:X22)</f>
        <v>4974.0572999999995</v>
      </c>
      <c r="Y8" s="32">
        <f>SUM(Y9:Y22)</f>
        <v>7991</v>
      </c>
      <c r="Z8" s="32">
        <f>SUM(Z9:Z22)</f>
        <v>695</v>
      </c>
      <c r="AA8" s="32">
        <f>+Z8*100/Y8</f>
        <v>8.6972844450006264</v>
      </c>
      <c r="AB8" s="32">
        <f>SUM(AB9:AB22)</f>
        <v>30</v>
      </c>
    </row>
    <row r="9" spans="1:33" s="9" customFormat="1" ht="107.25" customHeight="1" x14ac:dyDescent="0.8">
      <c r="A9" s="26">
        <v>1</v>
      </c>
      <c r="B9" s="27" t="s">
        <v>112</v>
      </c>
      <c r="C9" s="33">
        <f>+Бандлик!M9</f>
        <v>952</v>
      </c>
      <c r="D9" s="34">
        <f>+Бандлик!BP9+Бандлик!BP9</f>
        <v>1482</v>
      </c>
      <c r="E9" s="35">
        <f t="shared" ref="E9:E20" si="3">+D9*100/C9</f>
        <v>155.67226890756302</v>
      </c>
      <c r="F9" s="33" t="e">
        <f>+Бандлик!#REF!</f>
        <v>#REF!</v>
      </c>
      <c r="G9" s="34">
        <f>+Бандлик!BB9</f>
        <v>413</v>
      </c>
      <c r="H9" s="35" t="e">
        <f t="shared" ref="H9:H20" si="4">+G9*100/F9</f>
        <v>#REF!</v>
      </c>
      <c r="I9" s="34">
        <f>+Бандлик!BC9</f>
        <v>400</v>
      </c>
      <c r="J9" s="33">
        <v>1597</v>
      </c>
      <c r="K9" s="34">
        <f>+Бандлик!BG9</f>
        <v>1795</v>
      </c>
      <c r="L9" s="35">
        <f>+K9*100/J9</f>
        <v>112.3982467125861</v>
      </c>
      <c r="M9" s="33">
        <f>+Бандлик!P9</f>
        <v>867</v>
      </c>
      <c r="N9" s="34">
        <f>+Бандлик!BJ9</f>
        <v>1322</v>
      </c>
      <c r="O9" s="34">
        <f>+Бандлик!BK9</f>
        <v>859.3</v>
      </c>
      <c r="P9" s="36">
        <f>+Бандлик!Q9</f>
        <v>376</v>
      </c>
      <c r="Q9" s="34">
        <f>+Бандлик!BM9</f>
        <v>473</v>
      </c>
      <c r="R9" s="34">
        <f>+Бандлик!BN9</f>
        <v>283.8</v>
      </c>
      <c r="S9" s="33">
        <f>+Бандлик!K9</f>
        <v>96</v>
      </c>
      <c r="T9" s="34">
        <f>+Бандлик!AW9</f>
        <v>65</v>
      </c>
      <c r="U9" s="35">
        <f t="shared" ref="U9:U22" si="5">+T9*100/S9</f>
        <v>67.708333333333329</v>
      </c>
      <c r="V9" s="34">
        <f>+Бандлик!AX9</f>
        <v>44</v>
      </c>
      <c r="W9" s="33">
        <f>+Бандлик!L9</f>
        <v>444.07</v>
      </c>
      <c r="X9" s="34">
        <f>+Бандлик!AZ9</f>
        <v>422.43</v>
      </c>
      <c r="Y9" s="33">
        <f>+Бандлик!N9</f>
        <v>150</v>
      </c>
      <c r="Z9" s="34">
        <f>+Бандлик!BE9</f>
        <v>72</v>
      </c>
      <c r="AA9" s="35">
        <f t="shared" ref="AA9:AA20" si="6">+Z9*100/Y9</f>
        <v>48</v>
      </c>
      <c r="AB9" s="34">
        <f>+Бандлик!BF9</f>
        <v>0</v>
      </c>
      <c r="AC9" s="8"/>
      <c r="AD9" s="58" t="e">
        <f t="shared" ref="AD9:AD22" si="7">+F9+C9</f>
        <v>#REF!</v>
      </c>
      <c r="AE9" s="58"/>
      <c r="AF9" s="8"/>
      <c r="AG9" s="8"/>
    </row>
    <row r="10" spans="1:33" s="9" customFormat="1" ht="107.25" customHeight="1" x14ac:dyDescent="0.8">
      <c r="A10" s="26">
        <v>2</v>
      </c>
      <c r="B10" s="27" t="s">
        <v>113</v>
      </c>
      <c r="C10" s="33">
        <f>+Бандлик!M27</f>
        <v>8075</v>
      </c>
      <c r="D10" s="160">
        <v>26119</v>
      </c>
      <c r="E10" s="35">
        <f t="shared" si="3"/>
        <v>323.45510835913313</v>
      </c>
      <c r="F10" s="33" t="e">
        <f>+Бандлик!#REF!</f>
        <v>#REF!</v>
      </c>
      <c r="G10" s="34">
        <f>+Бандлик!BB27</f>
        <v>8075</v>
      </c>
      <c r="H10" s="35" t="e">
        <f t="shared" si="4"/>
        <v>#REF!</v>
      </c>
      <c r="I10" s="34">
        <f>+Бандлик!BC27</f>
        <v>0</v>
      </c>
      <c r="J10" s="33">
        <f>+Бандлик!O27</f>
        <v>3697</v>
      </c>
      <c r="K10" s="34">
        <f>+Бандлик!BG27</f>
        <v>3479</v>
      </c>
      <c r="L10" s="35">
        <f t="shared" ref="L10:L20" si="8">+K10*100/J10</f>
        <v>94.103327021909649</v>
      </c>
      <c r="M10" s="33">
        <f>+Бандлик!P27</f>
        <v>3697</v>
      </c>
      <c r="N10" s="34">
        <f>+Бандлик!BJ27</f>
        <v>3239</v>
      </c>
      <c r="O10" s="34">
        <f>+Бандлик!BK27</f>
        <v>3239</v>
      </c>
      <c r="P10" s="36">
        <f>+Бандлик!Q27</f>
        <v>324</v>
      </c>
      <c r="Q10" s="34">
        <f>+Бандлик!BM27</f>
        <v>240</v>
      </c>
      <c r="R10" s="34">
        <f>+Бандлик!BN27</f>
        <v>59</v>
      </c>
      <c r="S10" s="33">
        <f>+Бандлик!K27</f>
        <v>47</v>
      </c>
      <c r="T10" s="34">
        <f>+Бандлик!AW27</f>
        <v>7</v>
      </c>
      <c r="U10" s="35">
        <f t="shared" si="5"/>
        <v>14.893617021276595</v>
      </c>
      <c r="V10" s="34">
        <f>+Бандлик!AX27</f>
        <v>7</v>
      </c>
      <c r="W10" s="33">
        <f>+Бандлик!L27</f>
        <v>11.399999999999999</v>
      </c>
      <c r="X10" s="34">
        <f>+Бандлик!AZ27</f>
        <v>32</v>
      </c>
      <c r="Y10" s="33">
        <f>+Бандлик!N27</f>
        <v>475</v>
      </c>
      <c r="Z10" s="34">
        <f>+Бандлик!BE27</f>
        <v>67</v>
      </c>
      <c r="AA10" s="35">
        <f t="shared" si="6"/>
        <v>14.105263157894736</v>
      </c>
      <c r="AB10" s="34">
        <f>+Бандлик!BF27</f>
        <v>0</v>
      </c>
      <c r="AC10" s="8"/>
      <c r="AD10" s="58" t="e">
        <f t="shared" si="7"/>
        <v>#REF!</v>
      </c>
      <c r="AE10" s="58"/>
      <c r="AF10" s="8"/>
      <c r="AG10" s="8"/>
    </row>
    <row r="11" spans="1:33" s="9" customFormat="1" ht="107.25" customHeight="1" x14ac:dyDescent="0.8">
      <c r="A11" s="26">
        <v>3</v>
      </c>
      <c r="B11" s="27" t="s">
        <v>114</v>
      </c>
      <c r="C11" s="33">
        <f>+Бандлик!M44</f>
        <v>3119</v>
      </c>
      <c r="D11" s="34">
        <f>+Бандлик!BP44+Бандлик!BP44</f>
        <v>1650</v>
      </c>
      <c r="E11" s="35">
        <f t="shared" si="3"/>
        <v>52.901571016351397</v>
      </c>
      <c r="F11" s="33" t="e">
        <f>+Бандлик!#REF!</f>
        <v>#REF!</v>
      </c>
      <c r="G11" s="34">
        <f>+Бандлик!BB44</f>
        <v>265</v>
      </c>
      <c r="H11" s="35" t="e">
        <f t="shared" si="4"/>
        <v>#REF!</v>
      </c>
      <c r="I11" s="34">
        <f>+Бандлик!BC44</f>
        <v>61</v>
      </c>
      <c r="J11" s="33">
        <f>+Бандлик!O44</f>
        <v>4748</v>
      </c>
      <c r="K11" s="34">
        <f>+Бандлик!BG44</f>
        <v>2828</v>
      </c>
      <c r="L11" s="35">
        <f t="shared" si="8"/>
        <v>59.561920808761585</v>
      </c>
      <c r="M11" s="33">
        <f>+Бандлик!P44</f>
        <v>4748</v>
      </c>
      <c r="N11" s="34">
        <f>+Бандлик!BJ44</f>
        <v>1826</v>
      </c>
      <c r="O11" s="34">
        <f>+Бандлик!BK44</f>
        <v>1826</v>
      </c>
      <c r="P11" s="36">
        <f>+Бандлик!Q44</f>
        <v>1002</v>
      </c>
      <c r="Q11" s="34">
        <f>+Бандлик!BM44</f>
        <v>1002</v>
      </c>
      <c r="R11" s="34">
        <f>+Бандлик!BN44</f>
        <v>1002</v>
      </c>
      <c r="S11" s="33">
        <f>+Бандлик!K44</f>
        <v>261</v>
      </c>
      <c r="T11" s="34">
        <f>+Бандлик!AW44</f>
        <v>162</v>
      </c>
      <c r="U11" s="35">
        <f t="shared" si="5"/>
        <v>62.068965517241381</v>
      </c>
      <c r="V11" s="34">
        <f>+Бандлик!AX44</f>
        <v>40</v>
      </c>
      <c r="W11" s="33">
        <f>+Бандлик!L44</f>
        <v>907.82650000000012</v>
      </c>
      <c r="X11" s="34">
        <f>+Бандлик!AZ44</f>
        <v>0</v>
      </c>
      <c r="Y11" s="33">
        <f>+Бандлик!N44</f>
        <v>315</v>
      </c>
      <c r="Z11" s="34">
        <f>+Бандлик!BE44</f>
        <v>0</v>
      </c>
      <c r="AA11" s="35">
        <f>+Z11*100/Y11</f>
        <v>0</v>
      </c>
      <c r="AB11" s="34">
        <f>+Бандлик!BF44</f>
        <v>0</v>
      </c>
      <c r="AC11" s="8"/>
      <c r="AD11" s="58" t="e">
        <f t="shared" si="7"/>
        <v>#REF!</v>
      </c>
      <c r="AE11" s="58" t="e">
        <f>+AD11-3119</f>
        <v>#REF!</v>
      </c>
      <c r="AF11" s="8"/>
      <c r="AG11" s="8"/>
    </row>
    <row r="12" spans="1:33" s="9" customFormat="1" ht="107.25" customHeight="1" x14ac:dyDescent="0.8">
      <c r="A12" s="26">
        <v>4</v>
      </c>
      <c r="B12" s="27" t="s">
        <v>115</v>
      </c>
      <c r="C12" s="33">
        <f>+Бандлик!M58</f>
        <v>865</v>
      </c>
      <c r="D12" s="34">
        <f>+Бандлик!BP58+Бандлик!BP58</f>
        <v>1626</v>
      </c>
      <c r="E12" s="35">
        <f t="shared" si="3"/>
        <v>187.97687861271677</v>
      </c>
      <c r="F12" s="33" t="e">
        <f>+Бандлик!#REF!</f>
        <v>#REF!</v>
      </c>
      <c r="G12" s="34">
        <f>+Бандлик!BB58</f>
        <v>1395</v>
      </c>
      <c r="H12" s="35" t="e">
        <f t="shared" si="4"/>
        <v>#REF!</v>
      </c>
      <c r="I12" s="34">
        <f>+Бандлик!BC58</f>
        <v>204</v>
      </c>
      <c r="J12" s="33">
        <f>+Бандлик!O58</f>
        <v>13356</v>
      </c>
      <c r="K12" s="34">
        <f>+Бандлик!BG58</f>
        <v>89</v>
      </c>
      <c r="L12" s="35">
        <f t="shared" si="8"/>
        <v>0.66636717580113802</v>
      </c>
      <c r="M12" s="33">
        <f>+Бандлик!P58</f>
        <v>12956</v>
      </c>
      <c r="N12" s="34">
        <f>+Бандлик!BJ58</f>
        <v>89</v>
      </c>
      <c r="O12" s="34">
        <f>+Бандлик!BK58</f>
        <v>15</v>
      </c>
      <c r="P12" s="36">
        <f>+Бандлик!Q58</f>
        <v>400</v>
      </c>
      <c r="Q12" s="34">
        <f>+Бандлик!BM58</f>
        <v>0</v>
      </c>
      <c r="R12" s="34">
        <f>+Бандлик!BN58</f>
        <v>0</v>
      </c>
      <c r="S12" s="33">
        <f>+Бандлик!K58</f>
        <v>264</v>
      </c>
      <c r="T12" s="34">
        <f>+Бандлик!AW58</f>
        <v>200</v>
      </c>
      <c r="U12" s="35">
        <f t="shared" si="5"/>
        <v>75.757575757575751</v>
      </c>
      <c r="V12" s="34">
        <f>+Бандлик!AX58</f>
        <v>19</v>
      </c>
      <c r="W12" s="33">
        <f>+Бандлик!L58</f>
        <v>0</v>
      </c>
      <c r="X12" s="34">
        <f>+Бандлик!AZ58</f>
        <v>2723</v>
      </c>
      <c r="Y12" s="33">
        <f>+Бандлик!N58</f>
        <v>2271</v>
      </c>
      <c r="Z12" s="34">
        <f>+Бандлик!BE58</f>
        <v>20</v>
      </c>
      <c r="AA12" s="35">
        <f>+Z12*100/Y12</f>
        <v>0.8806693086745927</v>
      </c>
      <c r="AB12" s="34">
        <f>+Бандлик!BF58</f>
        <v>0</v>
      </c>
      <c r="AC12" s="8"/>
      <c r="AD12" s="58" t="e">
        <f t="shared" si="7"/>
        <v>#REF!</v>
      </c>
      <c r="AE12" s="58"/>
      <c r="AF12" s="8"/>
      <c r="AG12" s="8"/>
    </row>
    <row r="13" spans="1:33" ht="107.25" customHeight="1" x14ac:dyDescent="0.8">
      <c r="A13" s="26">
        <v>5</v>
      </c>
      <c r="B13" s="27" t="s">
        <v>116</v>
      </c>
      <c r="C13" s="33">
        <f>+Бандлик!M72</f>
        <v>1321</v>
      </c>
      <c r="D13" s="34">
        <f>+Бандлик!BP72+Бандлик!BP72</f>
        <v>1908</v>
      </c>
      <c r="E13" s="35">
        <f t="shared" si="3"/>
        <v>144.43603330809992</v>
      </c>
      <c r="F13" s="33" t="e">
        <f>+Бандлик!#REF!</f>
        <v>#REF!</v>
      </c>
      <c r="G13" s="34">
        <f>+Бандлик!BB72</f>
        <v>1602</v>
      </c>
      <c r="H13" s="35" t="e">
        <f t="shared" si="4"/>
        <v>#REF!</v>
      </c>
      <c r="I13" s="34">
        <f>+Бандлик!BC72</f>
        <v>1602</v>
      </c>
      <c r="J13" s="33">
        <f>+Бандлик!O72</f>
        <v>2687</v>
      </c>
      <c r="K13" s="34">
        <f>+Бандлик!BG72</f>
        <v>2421</v>
      </c>
      <c r="L13" s="35">
        <f t="shared" si="8"/>
        <v>90.100483810941569</v>
      </c>
      <c r="M13" s="33">
        <f>+Бандлик!P72</f>
        <v>1311</v>
      </c>
      <c r="N13" s="34">
        <f>+Бандлик!BJ72</f>
        <v>1311</v>
      </c>
      <c r="O13" s="34">
        <f>+Бандлик!BK72</f>
        <v>879</v>
      </c>
      <c r="P13" s="36">
        <f>+Бандлик!Q72</f>
        <v>1110</v>
      </c>
      <c r="Q13" s="34">
        <f>+Бандлик!BM72</f>
        <v>1110</v>
      </c>
      <c r="R13" s="34">
        <f>+Бандлик!BN72</f>
        <v>473</v>
      </c>
      <c r="S13" s="33">
        <f>+Бандлик!K72</f>
        <v>4</v>
      </c>
      <c r="T13" s="34">
        <f>+Бандлик!AW72</f>
        <v>5</v>
      </c>
      <c r="U13" s="35">
        <f t="shared" si="5"/>
        <v>125</v>
      </c>
      <c r="V13" s="34">
        <f>+Бандлик!AX72</f>
        <v>0</v>
      </c>
      <c r="W13" s="33">
        <f>+Бандлик!L72</f>
        <v>1.2</v>
      </c>
      <c r="X13" s="34">
        <f>+Бандлик!AZ72</f>
        <v>1.2</v>
      </c>
      <c r="Y13" s="33">
        <f>+Бандлик!N72</f>
        <v>1414</v>
      </c>
      <c r="Z13" s="34">
        <f>+Бандлик!BE72</f>
        <v>79</v>
      </c>
      <c r="AA13" s="35">
        <f t="shared" ref="AA13" si="9">+Z13*100/Y13</f>
        <v>5.5869872701555874</v>
      </c>
      <c r="AB13" s="34">
        <f>+Бандлик!BF72</f>
        <v>0</v>
      </c>
      <c r="AC13" s="8"/>
      <c r="AD13" s="58" t="e">
        <f t="shared" si="7"/>
        <v>#REF!</v>
      </c>
      <c r="AE13" s="58"/>
      <c r="AF13" s="8"/>
      <c r="AG13" s="8"/>
    </row>
    <row r="14" spans="1:33" ht="107.25" customHeight="1" x14ac:dyDescent="0.8">
      <c r="A14" s="26">
        <v>6</v>
      </c>
      <c r="B14" s="27" t="s">
        <v>117</v>
      </c>
      <c r="C14" s="33">
        <f>+Бандлик!M88</f>
        <v>1015</v>
      </c>
      <c r="D14" s="34">
        <f>+Бандлик!BP88+Бандлик!BP88</f>
        <v>1020</v>
      </c>
      <c r="E14" s="35">
        <f t="shared" si="3"/>
        <v>100.49261083743842</v>
      </c>
      <c r="F14" s="33" t="e">
        <f>+Бандлик!#REF!</f>
        <v>#REF!</v>
      </c>
      <c r="G14" s="34">
        <f>+Бандлик!BB88</f>
        <v>421</v>
      </c>
      <c r="H14" s="35" t="e">
        <f t="shared" si="4"/>
        <v>#REF!</v>
      </c>
      <c r="I14" s="34">
        <f>+Бандлик!BC88</f>
        <v>275</v>
      </c>
      <c r="J14" s="33">
        <f>+Бандлик!O88</f>
        <v>194</v>
      </c>
      <c r="K14" s="34">
        <f>+Бандлик!BG88</f>
        <v>906</v>
      </c>
      <c r="L14" s="35">
        <f t="shared" si="8"/>
        <v>467.01030927835052</v>
      </c>
      <c r="M14" s="33">
        <f>+Бандлик!P88</f>
        <v>1100</v>
      </c>
      <c r="N14" s="34">
        <f>+Бандлик!BJ88</f>
        <v>712</v>
      </c>
      <c r="O14" s="34">
        <f>+Бандлик!BK88</f>
        <v>712</v>
      </c>
      <c r="P14" s="36">
        <f>+Бандлик!Q88</f>
        <v>0</v>
      </c>
      <c r="Q14" s="34">
        <f>+Бандлик!BM88</f>
        <v>194</v>
      </c>
      <c r="R14" s="34">
        <f>+Бандлик!BN88</f>
        <v>192.5</v>
      </c>
      <c r="S14" s="33">
        <f>+Бандлик!K88</f>
        <v>25</v>
      </c>
      <c r="T14" s="34">
        <f>+Бандлик!AW88</f>
        <v>25</v>
      </c>
      <c r="U14" s="35">
        <f t="shared" si="5"/>
        <v>100</v>
      </c>
      <c r="V14" s="34">
        <f>+Бандлик!AX88</f>
        <v>25</v>
      </c>
      <c r="W14" s="33">
        <f>+Бандлик!L88</f>
        <v>62.814999999999998</v>
      </c>
      <c r="X14" s="34">
        <f>+Бандлик!AZ88</f>
        <v>62.814999999999998</v>
      </c>
      <c r="Y14" s="33">
        <f>+Бандлик!N88</f>
        <v>112</v>
      </c>
      <c r="Z14" s="34">
        <f>+Бандлик!BE88</f>
        <v>0</v>
      </c>
      <c r="AA14" s="34">
        <f>+Бандлик!BF88</f>
        <v>0</v>
      </c>
      <c r="AB14" s="34">
        <f>+Бандлик!BF88</f>
        <v>0</v>
      </c>
      <c r="AC14" s="8"/>
      <c r="AD14" s="58" t="e">
        <f t="shared" si="7"/>
        <v>#REF!</v>
      </c>
      <c r="AE14" s="58"/>
      <c r="AF14" s="8"/>
      <c r="AG14" s="8"/>
    </row>
    <row r="15" spans="1:33" ht="107.25" customHeight="1" x14ac:dyDescent="0.8">
      <c r="A15" s="26">
        <v>7</v>
      </c>
      <c r="B15" s="27" t="s">
        <v>118</v>
      </c>
      <c r="C15" s="33">
        <f>+Бандлик!M100</f>
        <v>1509</v>
      </c>
      <c r="D15" s="34">
        <f>+Бандлик!BP100+Бандлик!BP100</f>
        <v>888</v>
      </c>
      <c r="E15" s="35">
        <f t="shared" si="3"/>
        <v>58.846918489065608</v>
      </c>
      <c r="F15" s="33" t="e">
        <f>+Бандлик!#REF!</f>
        <v>#REF!</v>
      </c>
      <c r="G15" s="34">
        <f>+Бандлик!BB100</f>
        <v>668</v>
      </c>
      <c r="H15" s="35" t="e">
        <f t="shared" si="4"/>
        <v>#REF!</v>
      </c>
      <c r="I15" s="34">
        <f>+Бандлик!BC100</f>
        <v>612</v>
      </c>
      <c r="J15" s="33">
        <f>+Бандлик!O100</f>
        <v>1227</v>
      </c>
      <c r="K15" s="34">
        <f>+Бандлик!BG100</f>
        <v>933</v>
      </c>
      <c r="L15" s="35">
        <f t="shared" si="8"/>
        <v>76.039119804400983</v>
      </c>
      <c r="M15" s="33">
        <f>+Бандлик!P100</f>
        <v>917</v>
      </c>
      <c r="N15" s="34">
        <f>+Бандлик!BJ100</f>
        <v>536</v>
      </c>
      <c r="O15" s="34">
        <f>+Бандлик!BK100</f>
        <v>431</v>
      </c>
      <c r="P15" s="36">
        <f>+Бандлик!Q100</f>
        <v>310</v>
      </c>
      <c r="Q15" s="34">
        <f>+Бандлик!BM100</f>
        <v>397</v>
      </c>
      <c r="R15" s="34">
        <f>+Бандлик!BN100</f>
        <v>302</v>
      </c>
      <c r="S15" s="33">
        <f>+Бандлик!K100</f>
        <v>378</v>
      </c>
      <c r="T15" s="34">
        <f>+Бандлик!AW100</f>
        <v>86</v>
      </c>
      <c r="U15" s="35">
        <f t="shared" si="5"/>
        <v>22.75132275132275</v>
      </c>
      <c r="V15" s="34">
        <f>+Бандлик!AX100</f>
        <v>58</v>
      </c>
      <c r="W15" s="33">
        <f>+Бандлик!L100</f>
        <v>770.59999999999991</v>
      </c>
      <c r="X15" s="34">
        <f>+Бандлик!AZ100</f>
        <v>297.3023</v>
      </c>
      <c r="Y15" s="33">
        <f>+Бандлик!N100</f>
        <v>1440</v>
      </c>
      <c r="Z15" s="34">
        <f>+Бандлик!BE100</f>
        <v>104</v>
      </c>
      <c r="AA15" s="35">
        <f t="shared" si="6"/>
        <v>7.2222222222222223</v>
      </c>
      <c r="AB15" s="34">
        <f>+Бандлик!BF100</f>
        <v>30</v>
      </c>
      <c r="AC15" s="8"/>
      <c r="AD15" s="58" t="e">
        <f t="shared" si="7"/>
        <v>#REF!</v>
      </c>
      <c r="AE15" s="58"/>
      <c r="AF15" s="8"/>
      <c r="AG15" s="8"/>
    </row>
    <row r="16" spans="1:33" ht="107.25" customHeight="1" x14ac:dyDescent="0.8">
      <c r="A16" s="26">
        <v>8</v>
      </c>
      <c r="B16" s="27" t="s">
        <v>119</v>
      </c>
      <c r="C16" s="33">
        <f>+Бандлик!M114</f>
        <v>2432</v>
      </c>
      <c r="D16" s="34">
        <f>+Бандлик!BP114+Бандлик!BP114</f>
        <v>1972</v>
      </c>
      <c r="E16" s="35">
        <f t="shared" si="3"/>
        <v>81.08552631578948</v>
      </c>
      <c r="F16" s="33" t="e">
        <f>+Бандлик!#REF!</f>
        <v>#REF!</v>
      </c>
      <c r="G16" s="34">
        <f>+Бандлик!BB114</f>
        <v>1518</v>
      </c>
      <c r="H16" s="35" t="e">
        <f t="shared" si="4"/>
        <v>#REF!</v>
      </c>
      <c r="I16" s="34">
        <f>+Бандлик!BC114</f>
        <v>822</v>
      </c>
      <c r="J16" s="33">
        <f>+Бандлик!O114</f>
        <v>977</v>
      </c>
      <c r="K16" s="34">
        <f>+Бандлик!BG114</f>
        <v>2251</v>
      </c>
      <c r="L16" s="35">
        <f t="shared" si="8"/>
        <v>230.39918116683725</v>
      </c>
      <c r="M16" s="33">
        <f>+Бандлик!P114</f>
        <v>1840</v>
      </c>
      <c r="N16" s="34">
        <f>+Бандлик!BJ114</f>
        <v>1861</v>
      </c>
      <c r="O16" s="34">
        <f>+Бандлик!BK114</f>
        <v>1587</v>
      </c>
      <c r="P16" s="36">
        <f>+Бандлик!Q114</f>
        <v>484</v>
      </c>
      <c r="Q16" s="34">
        <f>+Бандлик!BM114</f>
        <v>390</v>
      </c>
      <c r="R16" s="34">
        <f>+Бандлик!BN114</f>
        <v>138</v>
      </c>
      <c r="S16" s="33">
        <f>+Бандлик!K114</f>
        <v>226</v>
      </c>
      <c r="T16" s="34">
        <f>+Бандлик!AW114</f>
        <v>40</v>
      </c>
      <c r="U16" s="35">
        <f t="shared" si="5"/>
        <v>17.699115044247787</v>
      </c>
      <c r="V16" s="34">
        <f>+Бандлик!AX114</f>
        <v>34</v>
      </c>
      <c r="W16" s="33">
        <f>+Бандлик!L114</f>
        <v>611.78800000000012</v>
      </c>
      <c r="X16" s="34">
        <f>+Бандлик!AZ114</f>
        <v>175.07</v>
      </c>
      <c r="Y16" s="33">
        <f>+Бандлик!N114</f>
        <v>20</v>
      </c>
      <c r="Z16" s="34">
        <f>+Бандлик!BE114</f>
        <v>0</v>
      </c>
      <c r="AA16" s="35">
        <f t="shared" si="6"/>
        <v>0</v>
      </c>
      <c r="AB16" s="34">
        <f>+Бандлик!BF114</f>
        <v>0</v>
      </c>
      <c r="AC16" s="8"/>
      <c r="AD16" s="58" t="e">
        <f t="shared" si="7"/>
        <v>#REF!</v>
      </c>
      <c r="AE16" s="58"/>
      <c r="AF16" s="8"/>
      <c r="AG16" s="8"/>
    </row>
    <row r="17" spans="1:33" ht="107.25" customHeight="1" x14ac:dyDescent="0.8">
      <c r="A17" s="26">
        <v>9</v>
      </c>
      <c r="B17" s="27" t="s">
        <v>120</v>
      </c>
      <c r="C17" s="33">
        <f>+Бандлик!M131</f>
        <v>1990</v>
      </c>
      <c r="D17" s="34">
        <f>+Бандлик!BP131+Бандлик!BP131</f>
        <v>1690</v>
      </c>
      <c r="E17" s="35">
        <f t="shared" si="3"/>
        <v>84.924623115577887</v>
      </c>
      <c r="F17" s="33" t="e">
        <f>+Бандлик!#REF!</f>
        <v>#REF!</v>
      </c>
      <c r="G17" s="34">
        <f>+Бандлик!BB131</f>
        <v>0</v>
      </c>
      <c r="H17" s="35" t="e">
        <f t="shared" si="4"/>
        <v>#REF!</v>
      </c>
      <c r="I17" s="34">
        <f>+Бандлик!BC131</f>
        <v>0</v>
      </c>
      <c r="J17" s="33">
        <f>+Бандлик!O131</f>
        <v>330</v>
      </c>
      <c r="K17" s="34">
        <f>+Бандлик!BG131</f>
        <v>369</v>
      </c>
      <c r="L17" s="35">
        <f t="shared" si="8"/>
        <v>111.81818181818181</v>
      </c>
      <c r="M17" s="33">
        <f>+Бандлик!P131</f>
        <v>926</v>
      </c>
      <c r="N17" s="34">
        <f>+Бандлик!BJ131</f>
        <v>369</v>
      </c>
      <c r="O17" s="34">
        <f>+Бандлик!BK131</f>
        <v>353</v>
      </c>
      <c r="P17" s="36">
        <f>+Бандлик!Q131</f>
        <v>0</v>
      </c>
      <c r="Q17" s="34">
        <f>+Бандлик!BM131</f>
        <v>0</v>
      </c>
      <c r="R17" s="34">
        <f>+Бандлик!BN131</f>
        <v>0</v>
      </c>
      <c r="S17" s="33">
        <f>+Бандлик!K131</f>
        <v>290</v>
      </c>
      <c r="T17" s="34">
        <f>+Бандлик!AW131</f>
        <v>0</v>
      </c>
      <c r="U17" s="35">
        <f>+T17*100/S17</f>
        <v>0</v>
      </c>
      <c r="V17" s="34">
        <f>+Бандлик!AX131</f>
        <v>0</v>
      </c>
      <c r="W17" s="33">
        <v>710.5</v>
      </c>
      <c r="X17" s="34">
        <f>+Бандлик!AZ131</f>
        <v>0</v>
      </c>
      <c r="Y17" s="33">
        <f>+Бандлик!N131</f>
        <v>110</v>
      </c>
      <c r="Z17" s="34">
        <f>+Бандлик!BE131</f>
        <v>0</v>
      </c>
      <c r="AA17" s="35">
        <f t="shared" si="6"/>
        <v>0</v>
      </c>
      <c r="AB17" s="34">
        <f>+Бандлик!BF131</f>
        <v>0</v>
      </c>
      <c r="AC17" s="8"/>
      <c r="AD17" s="58" t="e">
        <f t="shared" si="7"/>
        <v>#REF!</v>
      </c>
      <c r="AE17" s="58"/>
      <c r="AF17" s="8"/>
      <c r="AG17" s="8"/>
    </row>
    <row r="18" spans="1:33" ht="107.25" customHeight="1" x14ac:dyDescent="0.8">
      <c r="A18" s="26">
        <v>10</v>
      </c>
      <c r="B18" s="27" t="s">
        <v>121</v>
      </c>
      <c r="C18" s="33">
        <f>+Бандлик!M143</f>
        <v>3127</v>
      </c>
      <c r="D18" s="34">
        <f>+Бандлик!BP143+Бандлик!BP143</f>
        <v>3084</v>
      </c>
      <c r="E18" s="35">
        <f t="shared" si="3"/>
        <v>98.624880076750884</v>
      </c>
      <c r="F18" s="33">
        <v>2682</v>
      </c>
      <c r="G18" s="34">
        <f>+Бандлик!BB143</f>
        <v>2682</v>
      </c>
      <c r="H18" s="35">
        <f t="shared" si="4"/>
        <v>100</v>
      </c>
      <c r="I18" s="34">
        <f>+Бандлик!BC143</f>
        <v>1718</v>
      </c>
      <c r="J18" s="33">
        <f>+Бандлик!O143</f>
        <v>2195</v>
      </c>
      <c r="K18" s="34">
        <f>+Бандлик!BG143</f>
        <v>1758</v>
      </c>
      <c r="L18" s="35">
        <f t="shared" si="8"/>
        <v>80.091116173120724</v>
      </c>
      <c r="M18" s="33">
        <f>+Бандлик!P143</f>
        <v>2102</v>
      </c>
      <c r="N18" s="34">
        <f>+Бандлик!BJ143</f>
        <v>886</v>
      </c>
      <c r="O18" s="34">
        <f>+Бандлик!BK143</f>
        <v>886</v>
      </c>
      <c r="P18" s="36">
        <f>+Бандлик!Q143</f>
        <v>839</v>
      </c>
      <c r="Q18" s="34">
        <f>+Бандлик!BM143</f>
        <v>872</v>
      </c>
      <c r="R18" s="34">
        <f>+Бандлик!BN143</f>
        <v>664</v>
      </c>
      <c r="S18" s="33">
        <f>+Бандлик!K143</f>
        <v>139</v>
      </c>
      <c r="T18" s="34">
        <f>+Бандлик!AW143</f>
        <v>9</v>
      </c>
      <c r="U18" s="35">
        <f t="shared" si="5"/>
        <v>6.4748201438848918</v>
      </c>
      <c r="V18" s="34">
        <f>+Бандлик!AX143</f>
        <v>3</v>
      </c>
      <c r="W18" s="33">
        <f>+Бандлик!L143</f>
        <v>564.70000000000005</v>
      </c>
      <c r="X18" s="34">
        <f>+Бандлик!AZ143</f>
        <v>2.2000000000000002</v>
      </c>
      <c r="Y18" s="33">
        <f>+Бандлик!N143</f>
        <v>424</v>
      </c>
      <c r="Z18" s="34">
        <f>+Бандлик!BE143</f>
        <v>42</v>
      </c>
      <c r="AA18" s="35">
        <f>+Z18*100/Y18</f>
        <v>9.9056603773584904</v>
      </c>
      <c r="AB18" s="34">
        <f>+Бандлик!BF143</f>
        <v>0</v>
      </c>
      <c r="AC18" s="8"/>
      <c r="AD18" s="58">
        <f t="shared" si="7"/>
        <v>5809</v>
      </c>
      <c r="AE18" s="58"/>
      <c r="AF18" s="8"/>
      <c r="AG18" s="8"/>
    </row>
    <row r="19" spans="1:33" ht="107.25" customHeight="1" x14ac:dyDescent="0.8">
      <c r="A19" s="26">
        <v>11</v>
      </c>
      <c r="B19" s="27" t="s">
        <v>122</v>
      </c>
      <c r="C19" s="33">
        <f>+Бандлик!M159</f>
        <v>1542</v>
      </c>
      <c r="D19" s="34">
        <f>+Бандлик!BP159+Бандлик!BP159</f>
        <v>1216</v>
      </c>
      <c r="E19" s="35">
        <f t="shared" si="3"/>
        <v>78.858625162127112</v>
      </c>
      <c r="F19" s="33">
        <v>1355</v>
      </c>
      <c r="G19" s="34">
        <f>+Бандлик!BB159</f>
        <v>1392</v>
      </c>
      <c r="H19" s="35">
        <f t="shared" si="4"/>
        <v>102.73062730627306</v>
      </c>
      <c r="I19" s="34">
        <f>+Бандлик!BC159</f>
        <v>374</v>
      </c>
      <c r="J19" s="33">
        <f>+Бандлик!O159</f>
        <v>2863</v>
      </c>
      <c r="K19" s="34">
        <f>+Бандлик!BG159</f>
        <v>3182</v>
      </c>
      <c r="L19" s="35">
        <f t="shared" si="8"/>
        <v>111.14215857492141</v>
      </c>
      <c r="M19" s="33">
        <f>+Бандлик!P159</f>
        <v>2215</v>
      </c>
      <c r="N19" s="34">
        <f>+Бандлик!BJ159</f>
        <v>2215</v>
      </c>
      <c r="O19" s="34">
        <f>+Бандлик!BK159</f>
        <v>2215</v>
      </c>
      <c r="P19" s="36">
        <f>+Бандлик!Q159</f>
        <v>967</v>
      </c>
      <c r="Q19" s="34">
        <f>+Бандлик!BM159</f>
        <v>967</v>
      </c>
      <c r="R19" s="34">
        <f>+Бандлик!BN159</f>
        <v>967</v>
      </c>
      <c r="S19" s="33">
        <f>+Бандлик!K159</f>
        <v>104</v>
      </c>
      <c r="T19" s="34">
        <f>+Бандлик!AW159</f>
        <v>76</v>
      </c>
      <c r="U19" s="35">
        <f t="shared" si="5"/>
        <v>73.07692307692308</v>
      </c>
      <c r="V19" s="34">
        <f>+Бандлик!AX159</f>
        <v>61</v>
      </c>
      <c r="W19" s="33">
        <f>+Бандлик!L159</f>
        <v>409</v>
      </c>
      <c r="X19" s="34">
        <f>+Бандлик!AZ159</f>
        <v>860</v>
      </c>
      <c r="Y19" s="33">
        <f>+Бандлик!N159</f>
        <v>0</v>
      </c>
      <c r="Z19" s="34">
        <f>+Бандлик!BE159</f>
        <v>0</v>
      </c>
      <c r="AA19" s="34">
        <f>+Бандлик!BF159</f>
        <v>0</v>
      </c>
      <c r="AB19" s="34">
        <f>+Бандлик!BF159</f>
        <v>0</v>
      </c>
      <c r="AC19" s="8"/>
      <c r="AD19" s="58">
        <f t="shared" si="7"/>
        <v>2897</v>
      </c>
      <c r="AE19" s="58"/>
      <c r="AF19" s="8"/>
      <c r="AG19" s="8"/>
    </row>
    <row r="20" spans="1:33" ht="107.25" customHeight="1" x14ac:dyDescent="0.8">
      <c r="A20" s="26">
        <v>12</v>
      </c>
      <c r="B20" s="27" t="s">
        <v>123</v>
      </c>
      <c r="C20" s="33">
        <f>+Бандлик!M182</f>
        <v>2460</v>
      </c>
      <c r="D20" s="34">
        <f>+Бандлик!BP182+Бандлик!BP182</f>
        <v>1420</v>
      </c>
      <c r="E20" s="35">
        <f t="shared" si="3"/>
        <v>57.72357723577236</v>
      </c>
      <c r="F20" s="33" t="e">
        <f>+Бандлик!#REF!</f>
        <v>#REF!</v>
      </c>
      <c r="G20" s="34">
        <f>+Бандлик!BB182</f>
        <v>1255</v>
      </c>
      <c r="H20" s="35" t="e">
        <f t="shared" si="4"/>
        <v>#REF!</v>
      </c>
      <c r="I20" s="34">
        <f>+Бандлик!BC182</f>
        <v>0</v>
      </c>
      <c r="J20" s="33">
        <f>+Бандлик!O182</f>
        <v>571</v>
      </c>
      <c r="K20" s="34">
        <f>+Бандлик!BG182</f>
        <v>2029.3340000000001</v>
      </c>
      <c r="L20" s="35">
        <f t="shared" si="8"/>
        <v>355.4</v>
      </c>
      <c r="M20" s="33">
        <f>+Бандлик!P182</f>
        <v>2606</v>
      </c>
      <c r="N20" s="34">
        <f>+Бандлик!BJ182</f>
        <v>1778.2</v>
      </c>
      <c r="O20" s="34">
        <f>+Бандлик!BK182</f>
        <v>0</v>
      </c>
      <c r="P20" s="36">
        <f>+Бандлик!Q182</f>
        <v>1659</v>
      </c>
      <c r="Q20" s="34">
        <f>+Бандлик!BM182</f>
        <v>251.13400000000004</v>
      </c>
      <c r="R20" s="34">
        <f>+Бандлик!BN182</f>
        <v>125</v>
      </c>
      <c r="S20" s="33">
        <f>+Бандлик!K182</f>
        <v>342</v>
      </c>
      <c r="T20" s="34">
        <f>+Бандлик!AW182</f>
        <v>7</v>
      </c>
      <c r="U20" s="35">
        <f t="shared" si="5"/>
        <v>2.0467836257309941</v>
      </c>
      <c r="V20" s="34">
        <f>+Бандлик!AX182</f>
        <v>0</v>
      </c>
      <c r="W20" s="33">
        <f>+Бандлик!L182</f>
        <v>3380</v>
      </c>
      <c r="X20" s="34">
        <f>+Бандлик!AZ182</f>
        <v>33.300000000000004</v>
      </c>
      <c r="Y20" s="33">
        <f>+Бандлик!N182</f>
        <v>760</v>
      </c>
      <c r="Z20" s="34">
        <f>+Бандлик!BE182</f>
        <v>169</v>
      </c>
      <c r="AA20" s="35">
        <f t="shared" si="6"/>
        <v>22.236842105263158</v>
      </c>
      <c r="AB20" s="34">
        <f>+Бандлик!BF182</f>
        <v>0</v>
      </c>
      <c r="AC20" s="8"/>
      <c r="AD20" s="58" t="e">
        <f t="shared" si="7"/>
        <v>#REF!</v>
      </c>
      <c r="AE20" s="58"/>
      <c r="AF20" s="8"/>
      <c r="AG20" s="8"/>
    </row>
    <row r="21" spans="1:33" ht="107.25" customHeight="1" x14ac:dyDescent="0.8">
      <c r="A21" s="26">
        <v>13</v>
      </c>
      <c r="B21" s="27" t="s">
        <v>124</v>
      </c>
      <c r="C21" s="33">
        <f>+Бандлик!M202</f>
        <v>3255</v>
      </c>
      <c r="D21" s="34">
        <f>+Бандлик!BP202+Бандлик!BP202</f>
        <v>4570</v>
      </c>
      <c r="E21" s="35">
        <f>+D21*100/C21</f>
        <v>140.39938556067588</v>
      </c>
      <c r="F21" s="33" t="e">
        <f>+Бандлик!#REF!</f>
        <v>#REF!</v>
      </c>
      <c r="G21" s="34">
        <f>+Бандлик!BB202</f>
        <v>1106</v>
      </c>
      <c r="H21" s="35" t="e">
        <f>+G21*100/F21</f>
        <v>#REF!</v>
      </c>
      <c r="I21" s="34">
        <f>+Бандлик!BC202</f>
        <v>263</v>
      </c>
      <c r="J21" s="33">
        <f>+Бандлик!O202</f>
        <v>2625</v>
      </c>
      <c r="K21" s="34">
        <f>+Бандлик!BG202</f>
        <v>2592</v>
      </c>
      <c r="L21" s="35">
        <f>+K21*100/J21</f>
        <v>98.742857142857147</v>
      </c>
      <c r="M21" s="33">
        <f>+Бандлик!P202</f>
        <v>2285</v>
      </c>
      <c r="N21" s="34">
        <f>+Бандлик!BJ202</f>
        <v>2592</v>
      </c>
      <c r="O21" s="34">
        <f>+Бандлик!BK202</f>
        <v>2592</v>
      </c>
      <c r="P21" s="36">
        <f>+Бандлик!Q202</f>
        <v>0</v>
      </c>
      <c r="Q21" s="34">
        <f>+Бандлик!BM202</f>
        <v>0</v>
      </c>
      <c r="R21" s="34">
        <f>+Бандлик!BN202</f>
        <v>0</v>
      </c>
      <c r="S21" s="33">
        <f>+Бандлик!K202</f>
        <v>93</v>
      </c>
      <c r="T21" s="34">
        <f>+Бандлик!AW202</f>
        <v>139</v>
      </c>
      <c r="U21" s="35">
        <f t="shared" si="5"/>
        <v>149.46236559139786</v>
      </c>
      <c r="V21" s="34">
        <f>+Бандлик!AX202</f>
        <v>89</v>
      </c>
      <c r="W21" s="33">
        <f>+Бандлик!L202</f>
        <v>203.34</v>
      </c>
      <c r="X21" s="34">
        <f>+Бандлик!AZ202</f>
        <v>364.73999999999995</v>
      </c>
      <c r="Y21" s="33">
        <f>+Бандлик!N202</f>
        <v>350</v>
      </c>
      <c r="Z21" s="34">
        <f>+Бандлик!BE202</f>
        <v>142</v>
      </c>
      <c r="AA21" s="35">
        <f>+Z21*100/Y21</f>
        <v>40.571428571428569</v>
      </c>
      <c r="AB21" s="34">
        <f>+Бандлик!BF202</f>
        <v>0</v>
      </c>
      <c r="AC21" s="8"/>
      <c r="AD21" s="58" t="e">
        <f t="shared" si="7"/>
        <v>#REF!</v>
      </c>
      <c r="AE21" s="58"/>
      <c r="AF21" s="8"/>
      <c r="AG21" s="8"/>
    </row>
    <row r="22" spans="1:33" ht="107.25" customHeight="1" x14ac:dyDescent="0.8">
      <c r="A22" s="26">
        <v>14</v>
      </c>
      <c r="B22" s="27" t="s">
        <v>125</v>
      </c>
      <c r="C22" s="33">
        <f>+Бандлик!M216</f>
        <v>2196</v>
      </c>
      <c r="D22" s="34">
        <v>1711</v>
      </c>
      <c r="E22" s="35">
        <f>+D22*100/C22</f>
        <v>77.9143897996357</v>
      </c>
      <c r="F22" s="33" t="e">
        <f>+Бандлик!#REF!</f>
        <v>#REF!</v>
      </c>
      <c r="G22" s="34">
        <f>+Бандлик!BB216</f>
        <v>630</v>
      </c>
      <c r="H22" s="35" t="e">
        <f t="shared" ref="H22" si="10">+G22*100/F22</f>
        <v>#REF!</v>
      </c>
      <c r="I22" s="34">
        <f>+Бандлик!BC216</f>
        <v>0</v>
      </c>
      <c r="J22" s="33">
        <f>+Бандлик!O216</f>
        <v>334</v>
      </c>
      <c r="K22" s="34">
        <v>797</v>
      </c>
      <c r="L22" s="35">
        <f>+K22*100/J22</f>
        <v>238.62275449101796</v>
      </c>
      <c r="M22" s="33">
        <f>+Бандлик!P216</f>
        <v>334</v>
      </c>
      <c r="N22" s="34">
        <f>+Бандлик!BJ216</f>
        <v>323</v>
      </c>
      <c r="O22" s="34">
        <f>+Бандлик!BK216</f>
        <v>323</v>
      </c>
      <c r="P22" s="36">
        <f>+Бандлик!Q216</f>
        <v>0</v>
      </c>
      <c r="Q22" s="34">
        <f>+Бандлик!BM216</f>
        <v>0</v>
      </c>
      <c r="R22" s="34">
        <f>+Бандлик!BN216</f>
        <v>0</v>
      </c>
      <c r="S22" s="33">
        <f>+Бандлик!K216</f>
        <v>172</v>
      </c>
      <c r="T22" s="34">
        <f>+Бандлик!AW216</f>
        <v>0</v>
      </c>
      <c r="U22" s="35">
        <f t="shared" si="5"/>
        <v>0</v>
      </c>
      <c r="V22" s="34">
        <f>+Бандлик!AX216</f>
        <v>0</v>
      </c>
      <c r="W22" s="33">
        <f>+Бандлик!L216</f>
        <v>3172</v>
      </c>
      <c r="X22" s="34">
        <f>+Бандлик!AZ216</f>
        <v>0</v>
      </c>
      <c r="Y22" s="33">
        <f>+Бандлик!N216</f>
        <v>150</v>
      </c>
      <c r="Z22" s="34">
        <f>+Бандлик!BE216</f>
        <v>0</v>
      </c>
      <c r="AA22" s="35">
        <f>+Z22*100/Y22</f>
        <v>0</v>
      </c>
      <c r="AB22" s="34">
        <f>+Бандлик!BF216</f>
        <v>0</v>
      </c>
      <c r="AC22" s="8"/>
      <c r="AD22" s="58" t="e">
        <f t="shared" si="7"/>
        <v>#REF!</v>
      </c>
      <c r="AE22" s="58"/>
      <c r="AF22" s="8"/>
      <c r="AG22" s="8"/>
    </row>
  </sheetData>
  <sheetProtection selectLockedCells="1" selectUnlockedCells="1"/>
  <mergeCells count="16">
    <mergeCell ref="Z4:AB4"/>
    <mergeCell ref="Y1:AB1"/>
    <mergeCell ref="Y5:AB6"/>
    <mergeCell ref="B2:AB2"/>
    <mergeCell ref="A8:B8"/>
    <mergeCell ref="S6:V6"/>
    <mergeCell ref="W6:X6"/>
    <mergeCell ref="S5:X5"/>
    <mergeCell ref="C5:E6"/>
    <mergeCell ref="F5:I6"/>
    <mergeCell ref="J5:L6"/>
    <mergeCell ref="M5:R5"/>
    <mergeCell ref="M6:O6"/>
    <mergeCell ref="P6:R6"/>
    <mergeCell ref="A5:A7"/>
    <mergeCell ref="B5:B7"/>
  </mergeCells>
  <printOptions horizontalCentered="1"/>
  <pageMargins left="0.23622047244094491" right="0.19685039370078741" top="0.25" bottom="0.27559055118110237" header="0.19685039370078741" footer="0.19685039370078741"/>
  <pageSetup paperSize="9" scale="2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U20"/>
  <sheetViews>
    <sheetView tabSelected="1" showWhiteSpace="0" view="pageBreakPreview" zoomScale="30" zoomScaleNormal="25" zoomScaleSheetLayoutView="30" zoomScalePageLayoutView="10" workbookViewId="0">
      <selection activeCell="Z7" sqref="Z7"/>
    </sheetView>
  </sheetViews>
  <sheetFormatPr defaultRowHeight="16.5" x14ac:dyDescent="0.3"/>
  <cols>
    <col min="1" max="1" width="9.28515625" style="4" customWidth="1"/>
    <col min="2" max="2" width="43.5703125" style="4" customWidth="1"/>
    <col min="3" max="3" width="28.7109375" style="4" customWidth="1"/>
    <col min="4" max="4" width="24" style="4" customWidth="1"/>
    <col min="5" max="5" width="55.85546875" style="156" hidden="1" customWidth="1"/>
    <col min="6" max="6" width="25.42578125" style="4" customWidth="1"/>
    <col min="7" max="7" width="20.85546875" style="4" customWidth="1"/>
    <col min="8" max="8" width="24" style="4" customWidth="1"/>
    <col min="9" max="9" width="23.28515625" style="4" customWidth="1"/>
    <col min="10" max="10" width="22" style="4" customWidth="1"/>
    <col min="11" max="11" width="19.85546875" style="4" hidden="1" customWidth="1"/>
    <col min="12" max="12" width="21.28515625" style="4" hidden="1" customWidth="1"/>
    <col min="13" max="13" width="18.42578125" style="4" hidden="1" customWidth="1"/>
    <col min="14" max="14" width="20.28515625" style="4" hidden="1" customWidth="1"/>
    <col min="15" max="15" width="19" style="4" hidden="1" customWidth="1"/>
    <col min="16" max="16" width="19.140625" style="4" hidden="1" customWidth="1"/>
    <col min="17" max="17" width="33.140625" style="4" hidden="1" customWidth="1"/>
    <col min="18" max="18" width="22.42578125" style="4" customWidth="1"/>
    <col min="19" max="19" width="30" style="4" customWidth="1"/>
    <col min="20" max="20" width="22.140625" style="4" customWidth="1"/>
    <col min="21" max="21" width="20.140625" style="4" bestFit="1" customWidth="1"/>
    <col min="22" max="22" width="25" style="4" customWidth="1"/>
    <col min="23" max="23" width="25.140625" style="4" customWidth="1"/>
    <col min="24" max="24" width="20" style="4" customWidth="1"/>
    <col min="25" max="26" width="22.5703125" style="4" customWidth="1"/>
    <col min="27" max="27" width="21.42578125" style="4" customWidth="1"/>
    <col min="28" max="28" width="16.42578125" style="4" hidden="1" customWidth="1"/>
    <col min="29" max="30" width="25.28515625" style="4" customWidth="1"/>
    <col min="31" max="31" width="21.5703125" style="4" customWidth="1"/>
    <col min="32" max="32" width="23.140625" style="4" customWidth="1"/>
    <col min="33" max="33" width="23.7109375" style="4" customWidth="1"/>
    <col min="34" max="34" width="19.85546875" style="4" customWidth="1"/>
    <col min="35" max="35" width="17.28515625" style="4" hidden="1" customWidth="1"/>
    <col min="36" max="36" width="18" style="4" hidden="1" customWidth="1"/>
    <col min="37" max="37" width="16.5703125" style="4" hidden="1" customWidth="1"/>
    <col min="38" max="39" width="25.5703125" style="4" hidden="1" customWidth="1"/>
    <col min="40" max="45" width="22.28515625" style="4" customWidth="1"/>
    <col min="46" max="16384" width="9.140625" style="4"/>
  </cols>
  <sheetData>
    <row r="1" spans="1:47" ht="120.75" customHeight="1" x14ac:dyDescent="0.3">
      <c r="B1" s="387" t="s">
        <v>432</v>
      </c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7"/>
      <c r="AJ1" s="387"/>
      <c r="AK1" s="387"/>
      <c r="AL1" s="387"/>
      <c r="AM1" s="387"/>
      <c r="AN1" s="387"/>
      <c r="AO1" s="387"/>
      <c r="AP1" s="387"/>
      <c r="AQ1" s="387"/>
      <c r="AR1" s="387"/>
      <c r="AS1" s="387"/>
    </row>
    <row r="2" spans="1:47" ht="45" customHeight="1" x14ac:dyDescent="0.3">
      <c r="B2" s="5"/>
      <c r="C2" s="5"/>
      <c r="D2" s="5"/>
      <c r="E2" s="158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Q2" s="393" t="s">
        <v>433</v>
      </c>
      <c r="AR2" s="393"/>
      <c r="AS2" s="393"/>
      <c r="AT2" s="287"/>
      <c r="AU2" s="287"/>
    </row>
    <row r="3" spans="1:47" ht="64.5" customHeight="1" x14ac:dyDescent="0.3">
      <c r="A3" s="396" t="s">
        <v>0</v>
      </c>
      <c r="B3" s="395" t="s">
        <v>110</v>
      </c>
      <c r="C3" s="395" t="s">
        <v>435</v>
      </c>
      <c r="D3" s="395" t="s">
        <v>436</v>
      </c>
      <c r="E3" s="395"/>
      <c r="F3" s="395"/>
      <c r="G3" s="395"/>
      <c r="H3" s="394" t="s">
        <v>397</v>
      </c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4"/>
      <c r="AD3" s="394"/>
      <c r="AE3" s="394"/>
      <c r="AF3" s="394"/>
      <c r="AG3" s="394"/>
      <c r="AH3" s="394"/>
      <c r="AI3" s="394"/>
      <c r="AJ3" s="394"/>
      <c r="AK3" s="394"/>
      <c r="AL3" s="394"/>
      <c r="AM3" s="394"/>
      <c r="AN3" s="394"/>
      <c r="AO3" s="394"/>
      <c r="AP3" s="394"/>
      <c r="AQ3" s="394"/>
      <c r="AR3" s="394"/>
      <c r="AS3" s="394"/>
    </row>
    <row r="4" spans="1:47" ht="101.25" customHeight="1" x14ac:dyDescent="0.3">
      <c r="A4" s="396"/>
      <c r="B4" s="395"/>
      <c r="C4" s="395"/>
      <c r="D4" s="395"/>
      <c r="E4" s="395"/>
      <c r="F4" s="395"/>
      <c r="G4" s="395"/>
      <c r="H4" s="395" t="s">
        <v>437</v>
      </c>
      <c r="I4" s="395"/>
      <c r="J4" s="395"/>
      <c r="K4" s="395" t="s">
        <v>9</v>
      </c>
      <c r="L4" s="395"/>
      <c r="M4" s="395"/>
      <c r="N4" s="395"/>
      <c r="O4" s="395"/>
      <c r="P4" s="395"/>
      <c r="Q4" s="395" t="s">
        <v>82</v>
      </c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 t="s">
        <v>83</v>
      </c>
      <c r="AD4" s="395"/>
      <c r="AE4" s="395"/>
      <c r="AF4" s="395"/>
      <c r="AG4" s="395"/>
      <c r="AH4" s="395"/>
      <c r="AI4" s="395" t="s">
        <v>438</v>
      </c>
      <c r="AJ4" s="395"/>
      <c r="AK4" s="395"/>
      <c r="AL4" s="395"/>
      <c r="AM4" s="395"/>
      <c r="AN4" s="395" t="s">
        <v>439</v>
      </c>
      <c r="AO4" s="395"/>
      <c r="AP4" s="395"/>
      <c r="AQ4" s="395" t="s">
        <v>440</v>
      </c>
      <c r="AR4" s="395"/>
      <c r="AS4" s="395"/>
    </row>
    <row r="5" spans="1:47" ht="115.5" customHeight="1" x14ac:dyDescent="0.3">
      <c r="A5" s="396"/>
      <c r="B5" s="395"/>
      <c r="C5" s="395"/>
      <c r="D5" s="395"/>
      <c r="E5" s="395"/>
      <c r="F5" s="395"/>
      <c r="G5" s="395"/>
      <c r="H5" s="395"/>
      <c r="I5" s="395"/>
      <c r="J5" s="395"/>
      <c r="K5" s="395" t="s">
        <v>441</v>
      </c>
      <c r="L5" s="395"/>
      <c r="M5" s="395" t="s">
        <v>442</v>
      </c>
      <c r="N5" s="395"/>
      <c r="O5" s="395" t="s">
        <v>443</v>
      </c>
      <c r="P5" s="395"/>
      <c r="Q5" s="395" t="s">
        <v>444</v>
      </c>
      <c r="R5" s="395"/>
      <c r="S5" s="395"/>
      <c r="T5" s="395"/>
      <c r="U5" s="395"/>
      <c r="V5" s="395" t="s">
        <v>38</v>
      </c>
      <c r="W5" s="395"/>
      <c r="X5" s="395"/>
      <c r="Y5" s="395" t="s">
        <v>415</v>
      </c>
      <c r="Z5" s="395"/>
      <c r="AA5" s="395"/>
      <c r="AB5" s="395"/>
      <c r="AC5" s="395" t="s">
        <v>444</v>
      </c>
      <c r="AD5" s="395"/>
      <c r="AE5" s="395"/>
      <c r="AF5" s="395" t="s">
        <v>39</v>
      </c>
      <c r="AG5" s="395"/>
      <c r="AH5" s="395"/>
      <c r="AI5" s="395"/>
      <c r="AJ5" s="395"/>
      <c r="AK5" s="395"/>
      <c r="AL5" s="395"/>
      <c r="AM5" s="395"/>
      <c r="AN5" s="395"/>
      <c r="AO5" s="395"/>
      <c r="AP5" s="395"/>
      <c r="AQ5" s="395"/>
      <c r="AR5" s="395"/>
      <c r="AS5" s="395"/>
    </row>
    <row r="6" spans="1:47" s="153" customFormat="1" ht="285" customHeight="1" x14ac:dyDescent="0.5">
      <c r="A6" s="396"/>
      <c r="B6" s="395"/>
      <c r="C6" s="395"/>
      <c r="D6" s="299" t="s">
        <v>128</v>
      </c>
      <c r="E6" s="299" t="s">
        <v>424</v>
      </c>
      <c r="F6" s="299" t="s">
        <v>149</v>
      </c>
      <c r="G6" s="300" t="s">
        <v>137</v>
      </c>
      <c r="H6" s="299" t="s">
        <v>128</v>
      </c>
      <c r="I6" s="299" t="s">
        <v>149</v>
      </c>
      <c r="J6" s="300" t="s">
        <v>137</v>
      </c>
      <c r="K6" s="299" t="s">
        <v>128</v>
      </c>
      <c r="L6" s="299" t="s">
        <v>149</v>
      </c>
      <c r="M6" s="299" t="s">
        <v>128</v>
      </c>
      <c r="N6" s="299" t="s">
        <v>149</v>
      </c>
      <c r="O6" s="299" t="s">
        <v>128</v>
      </c>
      <c r="P6" s="299" t="s">
        <v>149</v>
      </c>
      <c r="Q6" s="301"/>
      <c r="R6" s="299" t="s">
        <v>128</v>
      </c>
      <c r="S6" s="166" t="s">
        <v>426</v>
      </c>
      <c r="T6" s="299" t="s">
        <v>149</v>
      </c>
      <c r="U6" s="300" t="s">
        <v>137</v>
      </c>
      <c r="V6" s="299" t="s">
        <v>128</v>
      </c>
      <c r="W6" s="299" t="s">
        <v>149</v>
      </c>
      <c r="X6" s="300" t="s">
        <v>137</v>
      </c>
      <c r="Y6" s="299" t="s">
        <v>128</v>
      </c>
      <c r="Z6" s="299" t="s">
        <v>149</v>
      </c>
      <c r="AA6" s="300" t="s">
        <v>137</v>
      </c>
      <c r="AB6" s="299" t="s">
        <v>137</v>
      </c>
      <c r="AC6" s="299" t="s">
        <v>128</v>
      </c>
      <c r="AD6" s="299" t="s">
        <v>149</v>
      </c>
      <c r="AE6" s="300" t="s">
        <v>137</v>
      </c>
      <c r="AF6" s="299" t="s">
        <v>128</v>
      </c>
      <c r="AG6" s="299" t="s">
        <v>149</v>
      </c>
      <c r="AH6" s="300" t="s">
        <v>137</v>
      </c>
      <c r="AI6" s="299" t="s">
        <v>128</v>
      </c>
      <c r="AJ6" s="299" t="s">
        <v>149</v>
      </c>
      <c r="AK6" s="299" t="s">
        <v>137</v>
      </c>
      <c r="AL6" s="299" t="s">
        <v>129</v>
      </c>
      <c r="AM6" s="299" t="s">
        <v>149</v>
      </c>
      <c r="AN6" s="299" t="s">
        <v>128</v>
      </c>
      <c r="AO6" s="299" t="s">
        <v>149</v>
      </c>
      <c r="AP6" s="300" t="s">
        <v>137</v>
      </c>
      <c r="AQ6" s="299" t="s">
        <v>128</v>
      </c>
      <c r="AR6" s="299" t="s">
        <v>149</v>
      </c>
      <c r="AS6" s="299" t="s">
        <v>137</v>
      </c>
    </row>
    <row r="7" spans="1:47" s="176" customFormat="1" ht="108" customHeight="1" x14ac:dyDescent="0.3">
      <c r="A7" s="365" t="s">
        <v>111</v>
      </c>
      <c r="B7" s="365"/>
      <c r="C7" s="294">
        <f>SUM(C8:C20)</f>
        <v>620428</v>
      </c>
      <c r="D7" s="294">
        <f>+H7+R7+AC7+AN7+AQ7</f>
        <v>190193</v>
      </c>
      <c r="E7" s="294">
        <f t="shared" ref="E7" si="0">SUM(E8:E20)</f>
        <v>411.55140611287788</v>
      </c>
      <c r="F7" s="294">
        <f>+I7+T7+AD7+AO7+AR7</f>
        <v>267476</v>
      </c>
      <c r="G7" s="294">
        <f>+F7*100/D7</f>
        <v>140.63398758103611</v>
      </c>
      <c r="H7" s="294">
        <f>SUM(H8:H20)</f>
        <v>52456</v>
      </c>
      <c r="I7" s="294">
        <f>SUM(I8:I20)</f>
        <v>65983</v>
      </c>
      <c r="J7" s="295">
        <f t="shared" ref="J7" si="1">+I7*100/H7</f>
        <v>125.78732652127498</v>
      </c>
      <c r="K7" s="294">
        <f t="shared" ref="K7:P7" si="2">SUM(K8:K20)</f>
        <v>39124</v>
      </c>
      <c r="L7" s="294">
        <f t="shared" si="2"/>
        <v>26673</v>
      </c>
      <c r="M7" s="294">
        <f t="shared" si="2"/>
        <v>9784</v>
      </c>
      <c r="N7" s="294">
        <f t="shared" si="2"/>
        <v>5804</v>
      </c>
      <c r="O7" s="294">
        <f t="shared" si="2"/>
        <v>9374</v>
      </c>
      <c r="P7" s="294">
        <f t="shared" si="2"/>
        <v>5805</v>
      </c>
      <c r="Q7" s="296"/>
      <c r="R7" s="294">
        <f>SUM(R8:R20)</f>
        <v>19469</v>
      </c>
      <c r="S7" s="294">
        <f>SUM(S8:S20)</f>
        <v>62441</v>
      </c>
      <c r="T7" s="294">
        <f>SUM(T8:T20)</f>
        <v>32972</v>
      </c>
      <c r="U7" s="294">
        <f t="shared" ref="U7" si="3">+T7*100/R7</f>
        <v>169.35641275874468</v>
      </c>
      <c r="V7" s="294">
        <f>SUM(V8:V20)</f>
        <v>443411.70382307825</v>
      </c>
      <c r="W7" s="294">
        <f>SUM(W8:W20)</f>
        <v>799904.8</v>
      </c>
      <c r="X7" s="294">
        <f>+W7*100/V7</f>
        <v>180.39776422301267</v>
      </c>
      <c r="Y7" s="294">
        <f>SUM(Y8:Y20)</f>
        <v>20731.5</v>
      </c>
      <c r="Z7" s="294">
        <f>SUM(Z8:Z20)</f>
        <v>32520</v>
      </c>
      <c r="AA7" s="294">
        <f>+Z7*100/Y7</f>
        <v>156.86274509803923</v>
      </c>
      <c r="AB7" s="294">
        <f>+AA7*100/Y7</f>
        <v>0.75663963098685205</v>
      </c>
      <c r="AC7" s="294">
        <f>SUM(AC8:AC20)</f>
        <v>111617</v>
      </c>
      <c r="AD7" s="294">
        <f>SUM(AD8:AD20)</f>
        <v>163176</v>
      </c>
      <c r="AE7" s="294">
        <f>+AD7*100/AC7</f>
        <v>146.19278425329475</v>
      </c>
      <c r="AF7" s="294">
        <f>SUM(AF8:AF20)</f>
        <v>41809</v>
      </c>
      <c r="AG7" s="294">
        <f>SUM(AG8:AG20)</f>
        <v>45329</v>
      </c>
      <c r="AH7" s="297">
        <f>+AG7*100/AF7</f>
        <v>108.4192398765816</v>
      </c>
      <c r="AI7" s="28">
        <v>2441</v>
      </c>
      <c r="AJ7" s="28">
        <v>821</v>
      </c>
      <c r="AK7" s="298">
        <v>33.633756657107746</v>
      </c>
      <c r="AL7" s="28">
        <v>11249.2395</v>
      </c>
      <c r="AM7" s="28">
        <v>4974.0572999999995</v>
      </c>
      <c r="AN7" s="276">
        <f>SUM(AN8:AN20)</f>
        <v>2234</v>
      </c>
      <c r="AO7" s="276">
        <f>SUM(AO8:AO20)</f>
        <v>3455</v>
      </c>
      <c r="AP7" s="276">
        <f>+AO7*100/AN7</f>
        <v>154.65532676812893</v>
      </c>
      <c r="AQ7" s="276">
        <f>SUM(AQ8:AQ20)</f>
        <v>4417</v>
      </c>
      <c r="AR7" s="276">
        <f>SUM(AR8:AR20)</f>
        <v>1890</v>
      </c>
      <c r="AS7" s="276">
        <f>+AR7*100/AQ7</f>
        <v>42.789223454833596</v>
      </c>
    </row>
    <row r="8" spans="1:47" s="9" customFormat="1" ht="93" customHeight="1" x14ac:dyDescent="0.3">
      <c r="A8" s="290">
        <v>1</v>
      </c>
      <c r="B8" s="265" t="s">
        <v>112</v>
      </c>
      <c r="C8" s="274">
        <v>36887</v>
      </c>
      <c r="D8" s="274">
        <f t="shared" ref="D8:D20" si="4">+H8+R8+AC8+AN8+AQ8</f>
        <v>22772</v>
      </c>
      <c r="E8" s="280">
        <f t="shared" ref="E8" si="5">+D8*100/C8</f>
        <v>61.734486404424324</v>
      </c>
      <c r="F8" s="274">
        <f>+I8+T8+AD8+AO8+AR8</f>
        <v>26461</v>
      </c>
      <c r="G8" s="274">
        <f>+F8*100/D8</f>
        <v>116.1997189531003</v>
      </c>
      <c r="H8" s="275">
        <v>3734</v>
      </c>
      <c r="I8" s="281">
        <v>4034</v>
      </c>
      <c r="J8" s="281">
        <f>+I8*100/H8</f>
        <v>108.03427959292983</v>
      </c>
      <c r="K8" s="275">
        <f>+Бандлик!H9</f>
        <v>2562</v>
      </c>
      <c r="L8" s="274">
        <f>+Бандлик!AN9</f>
        <v>1842</v>
      </c>
      <c r="M8" s="275">
        <f>+Бандлик!I9</f>
        <v>420</v>
      </c>
      <c r="N8" s="274">
        <f>+Бандлик!AQ9</f>
        <v>562</v>
      </c>
      <c r="O8" s="275">
        <f>+Бандлик!J9</f>
        <v>737</v>
      </c>
      <c r="P8" s="274">
        <f>+Бандлик!AT9</f>
        <v>543</v>
      </c>
      <c r="Q8" s="282"/>
      <c r="R8" s="275">
        <v>561</v>
      </c>
      <c r="S8" s="275">
        <f>+'Свод№5 (2)'!D10</f>
        <v>2736</v>
      </c>
      <c r="T8" s="274">
        <v>1189</v>
      </c>
      <c r="U8" s="274">
        <f>+T8*100/R8</f>
        <v>211.94295900178253</v>
      </c>
      <c r="V8" s="275">
        <f>+Бандлик!S9</f>
        <v>20000.018866530379</v>
      </c>
      <c r="W8" s="274">
        <v>37090</v>
      </c>
      <c r="X8" s="274">
        <f>+W8*100/V8</f>
        <v>185.44982506026207</v>
      </c>
      <c r="Y8" s="275">
        <v>841.5</v>
      </c>
      <c r="Z8" s="274">
        <v>1292</v>
      </c>
      <c r="AA8" s="274">
        <f>+Z8*100/Y8</f>
        <v>153.53535353535352</v>
      </c>
      <c r="AB8" s="274">
        <f t="shared" ref="AB8:AB14" si="6">+AA8*100/Y8</f>
        <v>18.245437140267796</v>
      </c>
      <c r="AC8" s="275">
        <v>18231</v>
      </c>
      <c r="AD8" s="274">
        <v>20703</v>
      </c>
      <c r="AE8" s="274">
        <f>+AD8*100/AC8</f>
        <v>113.55932203389831</v>
      </c>
      <c r="AF8" s="275">
        <v>9359</v>
      </c>
      <c r="AG8" s="274">
        <v>8968.5</v>
      </c>
      <c r="AH8" s="274">
        <f>+AG8*100/AF8</f>
        <v>95.827545677957048</v>
      </c>
      <c r="AI8" s="23">
        <v>96</v>
      </c>
      <c r="AJ8" s="29">
        <v>65</v>
      </c>
      <c r="AK8" s="29">
        <v>67.708333333333329</v>
      </c>
      <c r="AL8" s="23">
        <v>444.07</v>
      </c>
      <c r="AM8" s="29">
        <v>422.43</v>
      </c>
      <c r="AN8" s="279">
        <v>96</v>
      </c>
      <c r="AO8" s="278">
        <v>76</v>
      </c>
      <c r="AP8" s="278">
        <f>+AO8*100/AN8</f>
        <v>79.166666666666671</v>
      </c>
      <c r="AQ8" s="277">
        <v>150</v>
      </c>
      <c r="AR8" s="278">
        <v>459</v>
      </c>
      <c r="AS8" s="278">
        <f>+AR8*100/AQ8</f>
        <v>306</v>
      </c>
    </row>
    <row r="9" spans="1:47" s="9" customFormat="1" ht="93" customHeight="1" x14ac:dyDescent="0.3">
      <c r="A9" s="290">
        <v>2</v>
      </c>
      <c r="B9" s="265" t="s">
        <v>113</v>
      </c>
      <c r="C9" s="274">
        <v>79783</v>
      </c>
      <c r="D9" s="274">
        <f>+H9+R9+AC9+AN9+AQ9</f>
        <v>31783</v>
      </c>
      <c r="E9" s="280">
        <f t="shared" ref="E9:E20" si="7">+D9*100/C9</f>
        <v>39.836807339909505</v>
      </c>
      <c r="F9" s="274">
        <f>+I9+T9+AD9+AO9+AR9</f>
        <v>35615</v>
      </c>
      <c r="G9" s="274">
        <f t="shared" ref="G9:G20" si="8">+F9*100/D9</f>
        <v>112.05675990309285</v>
      </c>
      <c r="H9" s="275">
        <f t="shared" ref="H9:H19" si="9">+K9+M9+O9</f>
        <v>4833</v>
      </c>
      <c r="I9" s="281">
        <v>4905</v>
      </c>
      <c r="J9" s="281">
        <f t="shared" ref="J9:J20" si="10">+I9*100/H9</f>
        <v>101.48975791433892</v>
      </c>
      <c r="K9" s="275">
        <v>4600</v>
      </c>
      <c r="L9" s="274">
        <f>+Бандлик!AN27</f>
        <v>4509</v>
      </c>
      <c r="M9" s="275">
        <v>0</v>
      </c>
      <c r="N9" s="274">
        <f>+Бандлик!AQ27</f>
        <v>0</v>
      </c>
      <c r="O9" s="275">
        <f>+Бандлик!J27</f>
        <v>233</v>
      </c>
      <c r="P9" s="274">
        <f>+Бандлик!AT27</f>
        <v>25</v>
      </c>
      <c r="Q9" s="282"/>
      <c r="R9" s="275">
        <v>2688</v>
      </c>
      <c r="S9" s="275">
        <f>+'Свод№5 (2)'!D11</f>
        <v>26119</v>
      </c>
      <c r="T9" s="274">
        <v>4095</v>
      </c>
      <c r="U9" s="274">
        <f t="shared" ref="U9:U20" si="11">+T9*100/R9</f>
        <v>152.34375</v>
      </c>
      <c r="V9" s="275">
        <v>67846</v>
      </c>
      <c r="W9" s="274">
        <v>106254</v>
      </c>
      <c r="X9" s="274">
        <f t="shared" ref="X9:X20" si="12">+W9*100/V9</f>
        <v>156.61055920761726</v>
      </c>
      <c r="Y9" s="275">
        <v>3172</v>
      </c>
      <c r="Z9" s="274">
        <v>4144</v>
      </c>
      <c r="AA9" s="274">
        <f t="shared" ref="AA9:AA20" si="13">+Z9*100/Y9</f>
        <v>130.64312736443884</v>
      </c>
      <c r="AB9" s="274">
        <f t="shared" si="6"/>
        <v>4.1186357933303546</v>
      </c>
      <c r="AC9" s="275">
        <v>24000</v>
      </c>
      <c r="AD9" s="274">
        <v>26527</v>
      </c>
      <c r="AE9" s="274">
        <f t="shared" ref="AE9:AE20" si="14">+AD9*100/AC9</f>
        <v>110.52916666666667</v>
      </c>
      <c r="AF9" s="275">
        <v>2400</v>
      </c>
      <c r="AG9" s="274">
        <v>2736.4</v>
      </c>
      <c r="AH9" s="274">
        <f t="shared" ref="AH9:AH20" si="15">+AG9*100/AF9</f>
        <v>114.01666666666667</v>
      </c>
      <c r="AI9" s="23">
        <v>47</v>
      </c>
      <c r="AJ9" s="29">
        <v>7</v>
      </c>
      <c r="AK9" s="29">
        <v>14.893617021276595</v>
      </c>
      <c r="AL9" s="23">
        <v>11.399999999999999</v>
      </c>
      <c r="AM9" s="29">
        <v>32</v>
      </c>
      <c r="AN9" s="279">
        <v>47</v>
      </c>
      <c r="AO9" s="278">
        <v>11</v>
      </c>
      <c r="AP9" s="278">
        <f>+AO9*100/AN9</f>
        <v>23.404255319148938</v>
      </c>
      <c r="AQ9" s="277">
        <v>215</v>
      </c>
      <c r="AR9" s="278">
        <v>77</v>
      </c>
      <c r="AS9" s="278">
        <f t="shared" ref="AS9:AS20" si="16">+AR9*100/AQ9</f>
        <v>35.813953488372093</v>
      </c>
    </row>
    <row r="10" spans="1:47" s="9" customFormat="1" ht="93" customHeight="1" x14ac:dyDescent="0.3">
      <c r="A10" s="290">
        <v>3</v>
      </c>
      <c r="B10" s="265" t="s">
        <v>114</v>
      </c>
      <c r="C10" s="274">
        <v>48635</v>
      </c>
      <c r="D10" s="274">
        <f>+H10+R10+AC10+AN10+AQ10</f>
        <v>13494</v>
      </c>
      <c r="E10" s="280">
        <f t="shared" si="7"/>
        <v>27.745450807031972</v>
      </c>
      <c r="F10" s="274">
        <f>+I10+T10+AD10+AO10+AR10</f>
        <v>20441</v>
      </c>
      <c r="G10" s="274">
        <f t="shared" si="8"/>
        <v>151.48214021046391</v>
      </c>
      <c r="H10" s="275">
        <v>6445</v>
      </c>
      <c r="I10" s="281">
        <v>6691</v>
      </c>
      <c r="J10" s="281">
        <f t="shared" si="10"/>
        <v>103.81691233514353</v>
      </c>
      <c r="K10" s="275">
        <f>+Бандлик!H44</f>
        <v>5156</v>
      </c>
      <c r="L10" s="274">
        <f>+Бандлик!AN44</f>
        <v>2676</v>
      </c>
      <c r="M10" s="275">
        <f>+Бандлик!I44</f>
        <v>545</v>
      </c>
      <c r="N10" s="274">
        <f>+Бандлик!AQ44</f>
        <v>219</v>
      </c>
      <c r="O10" s="275">
        <f>+Бандлик!J44</f>
        <v>1289</v>
      </c>
      <c r="P10" s="274">
        <f>+Бандлик!AT44</f>
        <v>629</v>
      </c>
      <c r="Q10" s="282"/>
      <c r="R10" s="275">
        <v>1453</v>
      </c>
      <c r="S10" s="275">
        <f>+'Свод№5 (2)'!D12</f>
        <v>3418</v>
      </c>
      <c r="T10" s="274">
        <v>5866</v>
      </c>
      <c r="U10" s="274">
        <f t="shared" si="11"/>
        <v>403.71644872677217</v>
      </c>
      <c r="V10" s="275">
        <f>+Бандлик!S44</f>
        <v>55902.534956547832</v>
      </c>
      <c r="W10" s="274">
        <v>109241.9</v>
      </c>
      <c r="X10" s="274">
        <f t="shared" si="12"/>
        <v>195.41493079859799</v>
      </c>
      <c r="Y10" s="275">
        <f>+Бандлик!Z44</f>
        <v>2350</v>
      </c>
      <c r="Z10" s="274">
        <v>5866</v>
      </c>
      <c r="AA10" s="274">
        <f t="shared" si="13"/>
        <v>249.61702127659575</v>
      </c>
      <c r="AB10" s="274">
        <f t="shared" si="6"/>
        <v>10.622000905387052</v>
      </c>
      <c r="AC10" s="275">
        <v>4589</v>
      </c>
      <c r="AD10" s="274">
        <v>6469</v>
      </c>
      <c r="AE10" s="274">
        <f t="shared" si="14"/>
        <v>140.96753105251688</v>
      </c>
      <c r="AF10" s="275">
        <f>+Бандлик!V44</f>
        <v>5048</v>
      </c>
      <c r="AG10" s="274">
        <v>1255.7</v>
      </c>
      <c r="AH10" s="274">
        <f t="shared" si="15"/>
        <v>24.875198098256735</v>
      </c>
      <c r="AI10" s="23">
        <v>261</v>
      </c>
      <c r="AJ10" s="29">
        <v>162</v>
      </c>
      <c r="AK10" s="29">
        <v>62.068965517241381</v>
      </c>
      <c r="AL10" s="23">
        <v>907.82650000000012</v>
      </c>
      <c r="AM10" s="29">
        <v>0</v>
      </c>
      <c r="AN10" s="279">
        <v>261</v>
      </c>
      <c r="AO10" s="278">
        <v>1405</v>
      </c>
      <c r="AP10" s="278">
        <f t="shared" ref="AP10:AP20" si="17">+AO10*100/AN10</f>
        <v>538.31417624521077</v>
      </c>
      <c r="AQ10" s="277">
        <v>746</v>
      </c>
      <c r="AR10" s="278">
        <v>10</v>
      </c>
      <c r="AS10" s="278">
        <f t="shared" si="16"/>
        <v>1.3404825737265416</v>
      </c>
    </row>
    <row r="11" spans="1:47" s="9" customFormat="1" ht="93" customHeight="1" x14ac:dyDescent="0.3">
      <c r="A11" s="290">
        <v>4</v>
      </c>
      <c r="B11" s="265" t="s">
        <v>115</v>
      </c>
      <c r="C11" s="274">
        <v>33107</v>
      </c>
      <c r="D11" s="274">
        <f t="shared" si="4"/>
        <v>11267</v>
      </c>
      <c r="E11" s="280">
        <f t="shared" si="7"/>
        <v>34.032077808318483</v>
      </c>
      <c r="F11" s="274">
        <f t="shared" ref="F11:F20" si="18">+I11+T11+AD11+AO11+AR11</f>
        <v>15331</v>
      </c>
      <c r="G11" s="274">
        <f t="shared" si="8"/>
        <v>136.0699387592083</v>
      </c>
      <c r="H11" s="275">
        <f t="shared" si="9"/>
        <v>2820</v>
      </c>
      <c r="I11" s="281">
        <v>4964</v>
      </c>
      <c r="J11" s="281">
        <f t="shared" si="10"/>
        <v>176.02836879432624</v>
      </c>
      <c r="K11" s="275">
        <v>1186</v>
      </c>
      <c r="L11" s="274">
        <v>857</v>
      </c>
      <c r="M11" s="275">
        <f>+Бандлик!I58</f>
        <v>632</v>
      </c>
      <c r="N11" s="274">
        <v>96</v>
      </c>
      <c r="O11" s="275">
        <v>1002</v>
      </c>
      <c r="P11" s="274">
        <f>+Бандлик!AT58</f>
        <v>351</v>
      </c>
      <c r="Q11" s="282"/>
      <c r="R11" s="275">
        <v>933</v>
      </c>
      <c r="S11" s="275">
        <f>+'Свод№5 (2)'!D13</f>
        <v>2254</v>
      </c>
      <c r="T11" s="274">
        <v>1178</v>
      </c>
      <c r="U11" s="274">
        <f t="shared" si="11"/>
        <v>126.2593783494105</v>
      </c>
      <c r="V11" s="275">
        <f>+Бандлик!S58</f>
        <v>32513</v>
      </c>
      <c r="W11" s="274">
        <v>34952.199999999997</v>
      </c>
      <c r="X11" s="274">
        <f t="shared" si="12"/>
        <v>107.50222987727985</v>
      </c>
      <c r="Y11" s="275">
        <v>933</v>
      </c>
      <c r="Z11" s="274">
        <v>1178</v>
      </c>
      <c r="AA11" s="274">
        <f t="shared" si="13"/>
        <v>126.2593783494105</v>
      </c>
      <c r="AB11" s="274">
        <f t="shared" si="6"/>
        <v>13.53262361730016</v>
      </c>
      <c r="AC11" s="275">
        <v>7210</v>
      </c>
      <c r="AD11" s="274">
        <v>8688</v>
      </c>
      <c r="AE11" s="274">
        <f t="shared" si="14"/>
        <v>120.499306518724</v>
      </c>
      <c r="AF11" s="275">
        <v>5884</v>
      </c>
      <c r="AG11" s="274">
        <v>6314</v>
      </c>
      <c r="AH11" s="274">
        <f t="shared" si="15"/>
        <v>107.30795377294358</v>
      </c>
      <c r="AI11" s="23">
        <v>264</v>
      </c>
      <c r="AJ11" s="29">
        <v>206</v>
      </c>
      <c r="AK11" s="29">
        <v>75.757575757575751</v>
      </c>
      <c r="AL11" s="23">
        <v>0</v>
      </c>
      <c r="AM11" s="29">
        <v>2723</v>
      </c>
      <c r="AN11" s="279">
        <v>264</v>
      </c>
      <c r="AO11" s="278">
        <v>481</v>
      </c>
      <c r="AP11" s="278">
        <f t="shared" si="17"/>
        <v>182.19696969696969</v>
      </c>
      <c r="AQ11" s="277">
        <v>40</v>
      </c>
      <c r="AR11" s="278">
        <v>20</v>
      </c>
      <c r="AS11" s="278">
        <f t="shared" si="16"/>
        <v>50</v>
      </c>
    </row>
    <row r="12" spans="1:47" ht="93" customHeight="1" x14ac:dyDescent="0.3">
      <c r="A12" s="290">
        <v>5</v>
      </c>
      <c r="B12" s="265" t="s">
        <v>116</v>
      </c>
      <c r="C12" s="274">
        <v>55507</v>
      </c>
      <c r="D12" s="274">
        <f t="shared" si="4"/>
        <v>11915</v>
      </c>
      <c r="E12" s="280">
        <f t="shared" si="7"/>
        <v>21.465761075179707</v>
      </c>
      <c r="F12" s="274">
        <f>+I12+T12+AD12+AO12+AR12</f>
        <v>22761</v>
      </c>
      <c r="G12" s="274">
        <f t="shared" si="8"/>
        <v>191.02811582039445</v>
      </c>
      <c r="H12" s="275">
        <v>7291</v>
      </c>
      <c r="I12" s="281">
        <v>13071</v>
      </c>
      <c r="J12" s="281">
        <f t="shared" si="10"/>
        <v>179.27581950349747</v>
      </c>
      <c r="K12" s="275">
        <f>+Бандлик!H72</f>
        <v>4552</v>
      </c>
      <c r="L12" s="274">
        <f>+Бандлик!AN72</f>
        <v>2182</v>
      </c>
      <c r="M12" s="275">
        <f>+Бандлик!I72</f>
        <v>1274</v>
      </c>
      <c r="N12" s="274">
        <f>+Бандлик!AQ72</f>
        <v>3633</v>
      </c>
      <c r="O12" s="275">
        <f>+Бандлик!J72</f>
        <v>397</v>
      </c>
      <c r="P12" s="274">
        <f>+Бандлик!AT72</f>
        <v>508</v>
      </c>
      <c r="Q12" s="283"/>
      <c r="R12" s="275">
        <f>+Бандлик!R72</f>
        <v>1722</v>
      </c>
      <c r="S12" s="275">
        <f>+'Свод№5 (2)'!D14</f>
        <v>2897</v>
      </c>
      <c r="T12" s="274">
        <v>1912</v>
      </c>
      <c r="U12" s="274">
        <f t="shared" si="11"/>
        <v>111.03368176538908</v>
      </c>
      <c r="V12" s="275">
        <v>30024</v>
      </c>
      <c r="W12" s="274">
        <v>41280</v>
      </c>
      <c r="X12" s="274">
        <f t="shared" si="12"/>
        <v>137.4900079936051</v>
      </c>
      <c r="Y12" s="275">
        <f>+Бандлик!Z72</f>
        <v>615</v>
      </c>
      <c r="Z12" s="274">
        <v>1912</v>
      </c>
      <c r="AA12" s="274">
        <f t="shared" si="13"/>
        <v>310.89430894308941</v>
      </c>
      <c r="AB12" s="274">
        <f t="shared" si="6"/>
        <v>50.551920153347872</v>
      </c>
      <c r="AC12" s="275">
        <v>1484</v>
      </c>
      <c r="AD12" s="274">
        <v>7651</v>
      </c>
      <c r="AE12" s="274">
        <f t="shared" si="14"/>
        <v>515.56603773584902</v>
      </c>
      <c r="AF12" s="275">
        <f>+Бандлик!V72</f>
        <v>1269.5</v>
      </c>
      <c r="AG12" s="274">
        <v>3046</v>
      </c>
      <c r="AH12" s="274">
        <f t="shared" si="15"/>
        <v>239.9369830641985</v>
      </c>
      <c r="AI12" s="23">
        <v>4</v>
      </c>
      <c r="AJ12" s="29">
        <v>5</v>
      </c>
      <c r="AK12" s="29">
        <v>125</v>
      </c>
      <c r="AL12" s="23">
        <v>1.2</v>
      </c>
      <c r="AM12" s="29">
        <v>1.2</v>
      </c>
      <c r="AN12" s="279">
        <v>4</v>
      </c>
      <c r="AO12" s="278">
        <v>5</v>
      </c>
      <c r="AP12" s="278">
        <f t="shared" si="17"/>
        <v>125</v>
      </c>
      <c r="AQ12" s="277">
        <v>1414</v>
      </c>
      <c r="AR12" s="278">
        <v>122</v>
      </c>
      <c r="AS12" s="278">
        <f t="shared" si="16"/>
        <v>8.6280056577086288</v>
      </c>
    </row>
    <row r="13" spans="1:47" ht="93" customHeight="1" x14ac:dyDescent="0.3">
      <c r="A13" s="290">
        <v>6</v>
      </c>
      <c r="B13" s="265" t="s">
        <v>117</v>
      </c>
      <c r="C13" s="274">
        <v>21967</v>
      </c>
      <c r="D13" s="274">
        <f t="shared" si="4"/>
        <v>5371</v>
      </c>
      <c r="E13" s="280">
        <f t="shared" si="7"/>
        <v>24.450311831383438</v>
      </c>
      <c r="F13" s="274">
        <f t="shared" si="18"/>
        <v>7125</v>
      </c>
      <c r="G13" s="274">
        <f t="shared" si="8"/>
        <v>132.65686091975422</v>
      </c>
      <c r="H13" s="275">
        <v>1651</v>
      </c>
      <c r="I13" s="281">
        <v>2186</v>
      </c>
      <c r="J13" s="281">
        <f t="shared" si="10"/>
        <v>132.40460327074501</v>
      </c>
      <c r="K13" s="275">
        <v>898</v>
      </c>
      <c r="L13" s="274">
        <f>+Бандлик!AN88</f>
        <v>798</v>
      </c>
      <c r="M13" s="275">
        <f>+Бандлик!I88</f>
        <v>1241</v>
      </c>
      <c r="N13" s="274">
        <v>0</v>
      </c>
      <c r="O13" s="275">
        <f>+Бандлик!J88</f>
        <v>753</v>
      </c>
      <c r="P13" s="274">
        <f>+Бандлик!AT88</f>
        <v>420</v>
      </c>
      <c r="Q13" s="283"/>
      <c r="R13" s="275">
        <v>808</v>
      </c>
      <c r="S13" s="275">
        <f>+'Свод№5 (2)'!D15</f>
        <v>3175</v>
      </c>
      <c r="T13" s="274">
        <v>1733</v>
      </c>
      <c r="U13" s="274">
        <f t="shared" si="11"/>
        <v>214.48019801980197</v>
      </c>
      <c r="V13" s="275">
        <v>23314</v>
      </c>
      <c r="W13" s="274">
        <v>37324</v>
      </c>
      <c r="X13" s="274">
        <f t="shared" si="12"/>
        <v>160.09264819421807</v>
      </c>
      <c r="Y13" s="275">
        <v>931</v>
      </c>
      <c r="Z13" s="274">
        <v>958</v>
      </c>
      <c r="AA13" s="274">
        <f t="shared" si="13"/>
        <v>102.9001074113856</v>
      </c>
      <c r="AB13" s="274">
        <f t="shared" si="6"/>
        <v>11.052643116153126</v>
      </c>
      <c r="AC13" s="275">
        <v>2877</v>
      </c>
      <c r="AD13" s="274">
        <v>3170</v>
      </c>
      <c r="AE13" s="274">
        <f t="shared" si="14"/>
        <v>110.18421967327077</v>
      </c>
      <c r="AF13" s="275">
        <v>835</v>
      </c>
      <c r="AG13" s="274">
        <v>946.5</v>
      </c>
      <c r="AH13" s="274">
        <f t="shared" si="15"/>
        <v>113.35329341317366</v>
      </c>
      <c r="AI13" s="23">
        <v>25</v>
      </c>
      <c r="AJ13" s="29">
        <v>25</v>
      </c>
      <c r="AK13" s="29">
        <v>100</v>
      </c>
      <c r="AL13" s="23">
        <v>62.814999999999998</v>
      </c>
      <c r="AM13" s="29">
        <v>62.814999999999998</v>
      </c>
      <c r="AN13" s="279">
        <v>25</v>
      </c>
      <c r="AO13" s="278">
        <v>31</v>
      </c>
      <c r="AP13" s="278">
        <f t="shared" si="17"/>
        <v>124</v>
      </c>
      <c r="AQ13" s="277">
        <v>10</v>
      </c>
      <c r="AR13" s="278">
        <v>5</v>
      </c>
      <c r="AS13" s="278">
        <f t="shared" si="16"/>
        <v>50</v>
      </c>
    </row>
    <row r="14" spans="1:47" ht="93" customHeight="1" x14ac:dyDescent="0.3">
      <c r="A14" s="290">
        <v>7</v>
      </c>
      <c r="B14" s="265" t="s">
        <v>118</v>
      </c>
      <c r="C14" s="274">
        <v>52829</v>
      </c>
      <c r="D14" s="274">
        <f t="shared" si="4"/>
        <v>19974</v>
      </c>
      <c r="E14" s="280">
        <f t="shared" si="7"/>
        <v>37.80877926896212</v>
      </c>
      <c r="F14" s="274">
        <f t="shared" si="18"/>
        <v>29014</v>
      </c>
      <c r="G14" s="274">
        <f t="shared" si="8"/>
        <v>145.25883648743365</v>
      </c>
      <c r="H14" s="275">
        <v>2248</v>
      </c>
      <c r="I14" s="281">
        <v>6553</v>
      </c>
      <c r="J14" s="281">
        <f t="shared" si="10"/>
        <v>291.5035587188612</v>
      </c>
      <c r="K14" s="275">
        <f>+Бандлик!H100</f>
        <v>1820</v>
      </c>
      <c r="L14" s="274">
        <f>+Бандлик!AN100</f>
        <v>1950</v>
      </c>
      <c r="M14" s="275">
        <f>+Бандлик!I100</f>
        <v>1021</v>
      </c>
      <c r="N14" s="274">
        <f>+Бандлик!AQ100</f>
        <v>1</v>
      </c>
      <c r="O14" s="275">
        <v>198</v>
      </c>
      <c r="P14" s="274">
        <f>+Бандлик!AT100</f>
        <v>173</v>
      </c>
      <c r="Q14" s="283"/>
      <c r="R14" s="275">
        <v>909</v>
      </c>
      <c r="S14" s="275">
        <f>+'Свод№5 (2)'!D16</f>
        <v>1169</v>
      </c>
      <c r="T14" s="274">
        <v>3793</v>
      </c>
      <c r="U14" s="274">
        <f t="shared" si="11"/>
        <v>417.27172717271725</v>
      </c>
      <c r="V14" s="275">
        <f>+Бандлик!S100</f>
        <v>20260.099999999999</v>
      </c>
      <c r="W14" s="274">
        <v>80024.7</v>
      </c>
      <c r="X14" s="274">
        <f>+W14*100/V14</f>
        <v>394.9866979926062</v>
      </c>
      <c r="Y14" s="275">
        <v>2098</v>
      </c>
      <c r="Z14" s="274">
        <v>3897</v>
      </c>
      <c r="AA14" s="274">
        <f t="shared" si="13"/>
        <v>185.74833174451859</v>
      </c>
      <c r="AB14" s="274">
        <f t="shared" si="6"/>
        <v>8.8535906455919253</v>
      </c>
      <c r="AC14" s="275">
        <v>16266</v>
      </c>
      <c r="AD14" s="274">
        <v>18275</v>
      </c>
      <c r="AE14" s="274">
        <f t="shared" si="14"/>
        <v>112.35091602114841</v>
      </c>
      <c r="AF14" s="275">
        <f>+Бандлик!V100</f>
        <v>3657.4</v>
      </c>
      <c r="AG14" s="274">
        <v>3488.9</v>
      </c>
      <c r="AH14" s="274">
        <f t="shared" si="15"/>
        <v>95.392902061573793</v>
      </c>
      <c r="AI14" s="23">
        <v>378</v>
      </c>
      <c r="AJ14" s="29">
        <v>86</v>
      </c>
      <c r="AK14" s="29">
        <v>22.75132275132275</v>
      </c>
      <c r="AL14" s="23">
        <v>770.59999999999991</v>
      </c>
      <c r="AM14" s="29">
        <v>297.3023</v>
      </c>
      <c r="AN14" s="279">
        <v>334</v>
      </c>
      <c r="AO14" s="278">
        <v>175</v>
      </c>
      <c r="AP14" s="278">
        <f t="shared" si="17"/>
        <v>52.395209580838326</v>
      </c>
      <c r="AQ14" s="277">
        <v>217</v>
      </c>
      <c r="AR14" s="278">
        <v>218</v>
      </c>
      <c r="AS14" s="278">
        <f t="shared" si="16"/>
        <v>100.46082949308756</v>
      </c>
    </row>
    <row r="15" spans="1:47" ht="93" customHeight="1" x14ac:dyDescent="0.3">
      <c r="A15" s="290">
        <v>8</v>
      </c>
      <c r="B15" s="265" t="s">
        <v>119</v>
      </c>
      <c r="C15" s="274">
        <v>55378</v>
      </c>
      <c r="D15" s="274">
        <f t="shared" si="4"/>
        <v>13631</v>
      </c>
      <c r="E15" s="280">
        <f t="shared" si="7"/>
        <v>24.614467839214129</v>
      </c>
      <c r="F15" s="274">
        <f t="shared" si="18"/>
        <v>18325</v>
      </c>
      <c r="G15" s="274">
        <f t="shared" si="8"/>
        <v>134.43621157655343</v>
      </c>
      <c r="H15" s="275">
        <v>4371</v>
      </c>
      <c r="I15" s="281">
        <v>4721</v>
      </c>
      <c r="J15" s="281">
        <f t="shared" si="10"/>
        <v>108.00732097918096</v>
      </c>
      <c r="K15" s="275">
        <f>+Бандлик!H114</f>
        <v>3099</v>
      </c>
      <c r="L15" s="274">
        <f>+Бандлик!AN114</f>
        <v>2006</v>
      </c>
      <c r="M15" s="275">
        <f>+Бандлик!I114</f>
        <v>509</v>
      </c>
      <c r="N15" s="274">
        <f>+Бандлик!AQ114</f>
        <v>20</v>
      </c>
      <c r="O15" s="275">
        <f>+Бандлик!J114</f>
        <v>1076</v>
      </c>
      <c r="P15" s="274">
        <f>+Бандлик!AT114</f>
        <v>620</v>
      </c>
      <c r="Q15" s="283"/>
      <c r="R15" s="275">
        <v>1493</v>
      </c>
      <c r="S15" s="275">
        <f>+'Свод№5 (2)'!D17</f>
        <v>2812</v>
      </c>
      <c r="T15" s="274">
        <v>2327</v>
      </c>
      <c r="U15" s="274">
        <f t="shared" si="11"/>
        <v>155.86068318821165</v>
      </c>
      <c r="V15" s="275">
        <v>37482</v>
      </c>
      <c r="W15" s="274">
        <v>50519</v>
      </c>
      <c r="X15" s="274">
        <f t="shared" si="12"/>
        <v>134.78202870711274</v>
      </c>
      <c r="Y15" s="275">
        <v>1505</v>
      </c>
      <c r="Z15" s="274">
        <v>2423</v>
      </c>
      <c r="AA15" s="274">
        <f t="shared" si="13"/>
        <v>160.99667774086379</v>
      </c>
      <c r="AB15" s="274">
        <f>+AA15*100/Y15</f>
        <v>10.697453670489288</v>
      </c>
      <c r="AC15" s="275">
        <v>7521</v>
      </c>
      <c r="AD15" s="274">
        <v>10573</v>
      </c>
      <c r="AE15" s="274">
        <f t="shared" si="14"/>
        <v>140.57971014492753</v>
      </c>
      <c r="AF15" s="275">
        <v>2790</v>
      </c>
      <c r="AG15" s="274">
        <v>3237</v>
      </c>
      <c r="AH15" s="274">
        <f t="shared" si="15"/>
        <v>116.02150537634408</v>
      </c>
      <c r="AI15" s="23">
        <v>226</v>
      </c>
      <c r="AJ15" s="29">
        <v>74</v>
      </c>
      <c r="AK15" s="29">
        <v>17.699115044247787</v>
      </c>
      <c r="AL15" s="23">
        <v>611.78800000000012</v>
      </c>
      <c r="AM15" s="29">
        <v>175.07</v>
      </c>
      <c r="AN15" s="279">
        <v>226</v>
      </c>
      <c r="AO15" s="278">
        <v>416</v>
      </c>
      <c r="AP15" s="278">
        <f t="shared" si="17"/>
        <v>184.07079646017698</v>
      </c>
      <c r="AQ15" s="277">
        <v>20</v>
      </c>
      <c r="AR15" s="278">
        <v>288</v>
      </c>
      <c r="AS15" s="278">
        <f t="shared" si="16"/>
        <v>1440</v>
      </c>
    </row>
    <row r="16" spans="1:47" ht="93" customHeight="1" x14ac:dyDescent="0.3">
      <c r="A16" s="290">
        <v>9</v>
      </c>
      <c r="B16" s="265" t="s">
        <v>120</v>
      </c>
      <c r="C16" s="274">
        <v>19433</v>
      </c>
      <c r="D16" s="274">
        <f t="shared" si="4"/>
        <v>6766</v>
      </c>
      <c r="E16" s="280">
        <f t="shared" si="7"/>
        <v>34.817063757525858</v>
      </c>
      <c r="F16" s="274">
        <f t="shared" si="18"/>
        <v>11173</v>
      </c>
      <c r="G16" s="274">
        <f t="shared" si="8"/>
        <v>165.13449600945907</v>
      </c>
      <c r="H16" s="275">
        <v>2843</v>
      </c>
      <c r="I16" s="281">
        <v>2786</v>
      </c>
      <c r="J16" s="281">
        <f t="shared" si="10"/>
        <v>97.995075624340487</v>
      </c>
      <c r="K16" s="275">
        <f>+Бандлик!H131</f>
        <v>1150</v>
      </c>
      <c r="L16" s="274">
        <f>+Бандлик!AN131</f>
        <v>1186</v>
      </c>
      <c r="M16" s="275">
        <f>+Бандлик!I131</f>
        <v>1490</v>
      </c>
      <c r="N16" s="274">
        <v>318</v>
      </c>
      <c r="O16" s="275">
        <v>510</v>
      </c>
      <c r="P16" s="274">
        <v>244</v>
      </c>
      <c r="Q16" s="283"/>
      <c r="R16" s="275">
        <v>723</v>
      </c>
      <c r="S16" s="275">
        <f>+'Свод№5 (2)'!D18</f>
        <v>1953</v>
      </c>
      <c r="T16" s="274">
        <v>1042</v>
      </c>
      <c r="U16" s="274">
        <f t="shared" si="11"/>
        <v>144.12171507607192</v>
      </c>
      <c r="V16" s="275">
        <v>23859</v>
      </c>
      <c r="W16" s="274">
        <v>22926</v>
      </c>
      <c r="X16" s="274">
        <f t="shared" si="12"/>
        <v>96.089525965044643</v>
      </c>
      <c r="Y16" s="275">
        <f>+Бандлик!Z131</f>
        <v>400</v>
      </c>
      <c r="Z16" s="274">
        <v>1042</v>
      </c>
      <c r="AA16" s="274">
        <f t="shared" si="13"/>
        <v>260.5</v>
      </c>
      <c r="AB16" s="274">
        <f>+AA16*100/Y16</f>
        <v>65.125</v>
      </c>
      <c r="AC16" s="275">
        <v>2800</v>
      </c>
      <c r="AD16" s="274">
        <v>7191</v>
      </c>
      <c r="AE16" s="274">
        <f t="shared" si="14"/>
        <v>256.82142857142856</v>
      </c>
      <c r="AF16" s="275">
        <v>2325</v>
      </c>
      <c r="AG16" s="274">
        <v>3628</v>
      </c>
      <c r="AH16" s="274">
        <f t="shared" si="15"/>
        <v>156.04301075268816</v>
      </c>
      <c r="AI16" s="23">
        <v>290</v>
      </c>
      <c r="AJ16" s="29">
        <v>0</v>
      </c>
      <c r="AK16" s="29">
        <v>0</v>
      </c>
      <c r="AL16" s="23">
        <v>710.5</v>
      </c>
      <c r="AM16" s="29">
        <v>0</v>
      </c>
      <c r="AN16" s="279">
        <v>290</v>
      </c>
      <c r="AO16" s="278">
        <v>148</v>
      </c>
      <c r="AP16" s="278">
        <f t="shared" si="17"/>
        <v>51.03448275862069</v>
      </c>
      <c r="AQ16" s="277">
        <v>110</v>
      </c>
      <c r="AR16" s="278">
        <v>6</v>
      </c>
      <c r="AS16" s="278">
        <f t="shared" si="16"/>
        <v>5.4545454545454541</v>
      </c>
    </row>
    <row r="17" spans="1:45" ht="93" customHeight="1" x14ac:dyDescent="0.3">
      <c r="A17" s="290">
        <v>10</v>
      </c>
      <c r="B17" s="265" t="s">
        <v>121</v>
      </c>
      <c r="C17" s="274">
        <v>50715</v>
      </c>
      <c r="D17" s="274">
        <f t="shared" si="4"/>
        <v>13727</v>
      </c>
      <c r="E17" s="280">
        <f t="shared" si="7"/>
        <v>27.066942719116632</v>
      </c>
      <c r="F17" s="274">
        <f t="shared" si="18"/>
        <v>15473</v>
      </c>
      <c r="G17" s="274">
        <f t="shared" si="8"/>
        <v>112.71945800247687</v>
      </c>
      <c r="H17" s="275">
        <v>3148</v>
      </c>
      <c r="I17" s="281">
        <v>3229</v>
      </c>
      <c r="J17" s="281">
        <f t="shared" si="10"/>
        <v>102.57306226175349</v>
      </c>
      <c r="K17" s="275">
        <f>+Бандлик!H143</f>
        <v>3148</v>
      </c>
      <c r="L17" s="274">
        <f>+Бандлик!AN143</f>
        <v>1470</v>
      </c>
      <c r="M17" s="275">
        <f>+Бандлик!I143</f>
        <v>412</v>
      </c>
      <c r="N17" s="274">
        <f>+Бандлик!AQ143</f>
        <v>159</v>
      </c>
      <c r="O17" s="275">
        <f>+Бандлик!J143</f>
        <v>821</v>
      </c>
      <c r="P17" s="274">
        <f>+Бандлик!AT143</f>
        <v>548</v>
      </c>
      <c r="Q17" s="283"/>
      <c r="R17" s="275">
        <v>1762</v>
      </c>
      <c r="S17" s="275">
        <f>+'Свод№5 (2)'!D19</f>
        <v>7595</v>
      </c>
      <c r="T17" s="274">
        <v>2367</v>
      </c>
      <c r="U17" s="274">
        <f t="shared" si="11"/>
        <v>134.33598183881952</v>
      </c>
      <c r="V17" s="275">
        <v>45450</v>
      </c>
      <c r="W17" s="274">
        <v>60390</v>
      </c>
      <c r="X17" s="274">
        <f t="shared" si="12"/>
        <v>132.87128712871288</v>
      </c>
      <c r="Y17" s="275">
        <v>1762</v>
      </c>
      <c r="Z17" s="274">
        <v>2367</v>
      </c>
      <c r="AA17" s="274">
        <f t="shared" si="13"/>
        <v>134.33598183881952</v>
      </c>
      <c r="AB17" s="274">
        <f t="shared" ref="AB17:AB20" si="19">+AA17*100/Y17</f>
        <v>7.6240625334176793</v>
      </c>
      <c r="AC17" s="275">
        <v>8254</v>
      </c>
      <c r="AD17" s="274">
        <v>9390</v>
      </c>
      <c r="AE17" s="274">
        <f t="shared" si="14"/>
        <v>113.76302398836927</v>
      </c>
      <c r="AF17" s="275">
        <v>2230</v>
      </c>
      <c r="AG17" s="274">
        <v>2657.1</v>
      </c>
      <c r="AH17" s="274">
        <f t="shared" si="15"/>
        <v>119.152466367713</v>
      </c>
      <c r="AI17" s="23">
        <v>139</v>
      </c>
      <c r="AJ17" s="29">
        <v>9</v>
      </c>
      <c r="AK17" s="29">
        <v>6.4748201438848918</v>
      </c>
      <c r="AL17" s="23">
        <v>564.70000000000005</v>
      </c>
      <c r="AM17" s="29">
        <v>2.2000000000000002</v>
      </c>
      <c r="AN17" s="279">
        <v>139</v>
      </c>
      <c r="AO17" s="278">
        <v>174</v>
      </c>
      <c r="AP17" s="278">
        <f t="shared" si="17"/>
        <v>125.17985611510791</v>
      </c>
      <c r="AQ17" s="277">
        <v>424</v>
      </c>
      <c r="AR17" s="278">
        <v>313</v>
      </c>
      <c r="AS17" s="278">
        <f t="shared" si="16"/>
        <v>73.820754716981128</v>
      </c>
    </row>
    <row r="18" spans="1:45" ht="93" customHeight="1" x14ac:dyDescent="0.3">
      <c r="A18" s="290">
        <v>11</v>
      </c>
      <c r="B18" s="265" t="s">
        <v>122</v>
      </c>
      <c r="C18" s="274">
        <v>37295</v>
      </c>
      <c r="D18" s="274">
        <f t="shared" si="4"/>
        <v>13262</v>
      </c>
      <c r="E18" s="280">
        <f t="shared" si="7"/>
        <v>35.559726504893419</v>
      </c>
      <c r="F18" s="274">
        <f t="shared" si="18"/>
        <v>16840</v>
      </c>
      <c r="G18" s="274">
        <f t="shared" si="8"/>
        <v>126.97933946614387</v>
      </c>
      <c r="H18" s="275">
        <f t="shared" si="9"/>
        <v>5631</v>
      </c>
      <c r="I18" s="281">
        <v>3546</v>
      </c>
      <c r="J18" s="281">
        <f t="shared" si="10"/>
        <v>62.972828982418754</v>
      </c>
      <c r="K18" s="275">
        <f>+Бандлик!H159</f>
        <v>4565</v>
      </c>
      <c r="L18" s="274">
        <f>+Бандлик!AN159</f>
        <v>2317</v>
      </c>
      <c r="M18" s="275">
        <f>+Бандлик!I159</f>
        <v>0</v>
      </c>
      <c r="N18" s="274">
        <f>+Бандлик!AQ159</f>
        <v>0</v>
      </c>
      <c r="O18" s="275">
        <f>+Бандлик!J159</f>
        <v>1066</v>
      </c>
      <c r="P18" s="274">
        <f>+Бандлик!AT159</f>
        <v>382</v>
      </c>
      <c r="Q18" s="283"/>
      <c r="R18" s="275">
        <v>1430</v>
      </c>
      <c r="S18" s="275">
        <f>+'Свод№5 (2)'!D20</f>
        <v>1342</v>
      </c>
      <c r="T18" s="274">
        <v>1441</v>
      </c>
      <c r="U18" s="274">
        <f t="shared" si="11"/>
        <v>100.76923076923077</v>
      </c>
      <c r="V18" s="275">
        <f>+Бандлик!S159</f>
        <v>17000.050000000003</v>
      </c>
      <c r="W18" s="274">
        <v>63367</v>
      </c>
      <c r="X18" s="274">
        <f t="shared" si="12"/>
        <v>372.74596251187489</v>
      </c>
      <c r="Y18" s="275">
        <v>631</v>
      </c>
      <c r="Z18" s="274">
        <v>229</v>
      </c>
      <c r="AA18" s="274">
        <f t="shared" si="13"/>
        <v>36.29160063391442</v>
      </c>
      <c r="AB18" s="274">
        <f t="shared" si="19"/>
        <v>5.7514422557709066</v>
      </c>
      <c r="AC18" s="275">
        <v>6097</v>
      </c>
      <c r="AD18" s="274">
        <v>11719</v>
      </c>
      <c r="AE18" s="274">
        <f t="shared" si="14"/>
        <v>192.20928325405939</v>
      </c>
      <c r="AF18" s="275">
        <f>+Бандлик!V159</f>
        <v>1554.1</v>
      </c>
      <c r="AG18" s="274">
        <v>3622</v>
      </c>
      <c r="AH18" s="274">
        <f t="shared" si="15"/>
        <v>233.06093558973041</v>
      </c>
      <c r="AI18" s="23">
        <v>104</v>
      </c>
      <c r="AJ18" s="29">
        <v>76</v>
      </c>
      <c r="AK18" s="29">
        <v>73.07692307692308</v>
      </c>
      <c r="AL18" s="23">
        <v>409</v>
      </c>
      <c r="AM18" s="29">
        <v>860</v>
      </c>
      <c r="AN18" s="279">
        <v>104</v>
      </c>
      <c r="AO18" s="278">
        <v>134</v>
      </c>
      <c r="AP18" s="278">
        <f t="shared" si="17"/>
        <v>128.84615384615384</v>
      </c>
      <c r="AQ18" s="277">
        <v>0</v>
      </c>
      <c r="AR18" s="278">
        <v>0</v>
      </c>
      <c r="AS18" s="278">
        <v>0</v>
      </c>
    </row>
    <row r="19" spans="1:45" ht="93" customHeight="1" x14ac:dyDescent="0.3">
      <c r="A19" s="290">
        <v>12</v>
      </c>
      <c r="B19" s="265" t="s">
        <v>123</v>
      </c>
      <c r="C19" s="274">
        <v>81037</v>
      </c>
      <c r="D19" s="274">
        <f t="shared" si="4"/>
        <v>14485</v>
      </c>
      <c r="E19" s="280">
        <f t="shared" si="7"/>
        <v>17.874551130964868</v>
      </c>
      <c r="F19" s="274">
        <f t="shared" si="18"/>
        <v>27509</v>
      </c>
      <c r="G19" s="274">
        <f t="shared" si="8"/>
        <v>189.91370383154987</v>
      </c>
      <c r="H19" s="275">
        <f t="shared" si="9"/>
        <v>4872</v>
      </c>
      <c r="I19" s="281">
        <v>6728</v>
      </c>
      <c r="J19" s="281">
        <f t="shared" si="10"/>
        <v>138.0952380952381</v>
      </c>
      <c r="K19" s="275">
        <f>+Бандлик!H182</f>
        <v>2300</v>
      </c>
      <c r="L19" s="274">
        <f>+Бандлик!AN182</f>
        <v>3606</v>
      </c>
      <c r="M19" s="275">
        <v>1920</v>
      </c>
      <c r="N19" s="274">
        <f>+Бандлик!AQ182</f>
        <v>433</v>
      </c>
      <c r="O19" s="275">
        <f>+Бандлик!J182</f>
        <v>652</v>
      </c>
      <c r="P19" s="274">
        <f>+Бандлик!AT182</f>
        <v>585</v>
      </c>
      <c r="Q19" s="283"/>
      <c r="R19" s="275">
        <v>1385</v>
      </c>
      <c r="S19" s="275">
        <f>+'Свод№5 (2)'!D21</f>
        <v>2773</v>
      </c>
      <c r="T19" s="274">
        <v>2460</v>
      </c>
      <c r="U19" s="274">
        <f t="shared" si="11"/>
        <v>177.61732851985559</v>
      </c>
      <c r="V19" s="275">
        <v>25628</v>
      </c>
      <c r="W19" s="274">
        <v>52789</v>
      </c>
      <c r="X19" s="274">
        <f t="shared" si="12"/>
        <v>205.98173872327143</v>
      </c>
      <c r="Y19" s="275">
        <v>3386</v>
      </c>
      <c r="Z19" s="274">
        <v>3510</v>
      </c>
      <c r="AA19" s="274">
        <f t="shared" si="13"/>
        <v>103.66213821618429</v>
      </c>
      <c r="AB19" s="274">
        <f t="shared" si="19"/>
        <v>3.0614925639747277</v>
      </c>
      <c r="AC19" s="275">
        <v>7126</v>
      </c>
      <c r="AD19" s="274">
        <v>17974</v>
      </c>
      <c r="AE19" s="274">
        <f t="shared" si="14"/>
        <v>252.23126578725794</v>
      </c>
      <c r="AF19" s="275">
        <v>1128</v>
      </c>
      <c r="AG19" s="274">
        <v>2407.9</v>
      </c>
      <c r="AH19" s="274">
        <f t="shared" si="15"/>
        <v>213.46631205673759</v>
      </c>
      <c r="AI19" s="23">
        <v>342</v>
      </c>
      <c r="AJ19" s="29">
        <v>7</v>
      </c>
      <c r="AK19" s="29">
        <v>2.0467836257309941</v>
      </c>
      <c r="AL19" s="23">
        <v>3380</v>
      </c>
      <c r="AM19" s="29">
        <v>33.300000000000004</v>
      </c>
      <c r="AN19" s="279">
        <v>342</v>
      </c>
      <c r="AO19" s="278">
        <v>148</v>
      </c>
      <c r="AP19" s="278">
        <f t="shared" si="17"/>
        <v>43.274853801169591</v>
      </c>
      <c r="AQ19" s="277">
        <v>760</v>
      </c>
      <c r="AR19" s="278">
        <v>199</v>
      </c>
      <c r="AS19" s="278">
        <f t="shared" si="16"/>
        <v>26.184210526315791</v>
      </c>
    </row>
    <row r="20" spans="1:45" ht="93" customHeight="1" x14ac:dyDescent="0.3">
      <c r="A20" s="290">
        <v>13</v>
      </c>
      <c r="B20" s="45" t="s">
        <v>124</v>
      </c>
      <c r="C20" s="274">
        <v>47855</v>
      </c>
      <c r="D20" s="274">
        <f t="shared" si="4"/>
        <v>11746</v>
      </c>
      <c r="E20" s="280">
        <f t="shared" si="7"/>
        <v>24.544979625953403</v>
      </c>
      <c r="F20" s="274">
        <f t="shared" si="18"/>
        <v>21408</v>
      </c>
      <c r="G20" s="274">
        <f t="shared" si="8"/>
        <v>182.25778988591861</v>
      </c>
      <c r="H20" s="275">
        <v>2569</v>
      </c>
      <c r="I20" s="281">
        <v>2569</v>
      </c>
      <c r="J20" s="281">
        <f t="shared" si="10"/>
        <v>100</v>
      </c>
      <c r="K20" s="275">
        <f>+Бандлик!H202</f>
        <v>4088</v>
      </c>
      <c r="L20" s="274">
        <f>+Бандлик!AN202</f>
        <v>1274</v>
      </c>
      <c r="M20" s="275">
        <f>+Бандлик!I202</f>
        <v>320</v>
      </c>
      <c r="N20" s="274">
        <f>+Бандлик!AQ202</f>
        <v>363</v>
      </c>
      <c r="O20" s="275">
        <f>+Бандлик!J202</f>
        <v>640</v>
      </c>
      <c r="P20" s="274">
        <f>+Бандлик!AT202</f>
        <v>777</v>
      </c>
      <c r="Q20" s="283"/>
      <c r="R20" s="275">
        <v>3602</v>
      </c>
      <c r="S20" s="275">
        <f>+'Свод№5 (2)'!D22</f>
        <v>4198</v>
      </c>
      <c r="T20" s="274">
        <v>3569</v>
      </c>
      <c r="U20" s="274">
        <f t="shared" si="11"/>
        <v>99.083842309827872</v>
      </c>
      <c r="V20" s="275">
        <v>44133</v>
      </c>
      <c r="W20" s="274">
        <v>103747</v>
      </c>
      <c r="X20" s="274">
        <f t="shared" si="12"/>
        <v>235.07805950195998</v>
      </c>
      <c r="Y20" s="275">
        <v>2107</v>
      </c>
      <c r="Z20" s="274">
        <v>3702</v>
      </c>
      <c r="AA20" s="274">
        <f t="shared" si="13"/>
        <v>175.70004746084481</v>
      </c>
      <c r="AB20" s="274">
        <f t="shared" si="19"/>
        <v>8.3388726844254766</v>
      </c>
      <c r="AC20" s="275">
        <v>5162</v>
      </c>
      <c r="AD20" s="274">
        <v>14846</v>
      </c>
      <c r="AE20" s="274">
        <f t="shared" si="14"/>
        <v>287.60170476559472</v>
      </c>
      <c r="AF20" s="275">
        <v>3329</v>
      </c>
      <c r="AG20" s="274">
        <v>3021</v>
      </c>
      <c r="AH20" s="274">
        <f t="shared" si="15"/>
        <v>90.747972364073291</v>
      </c>
      <c r="AI20" s="23">
        <v>93</v>
      </c>
      <c r="AJ20" s="29">
        <v>139</v>
      </c>
      <c r="AK20" s="29">
        <v>149.46236559139786</v>
      </c>
      <c r="AL20" s="23">
        <v>203.34</v>
      </c>
      <c r="AM20" s="29">
        <v>364.73999999999995</v>
      </c>
      <c r="AN20" s="279">
        <v>102</v>
      </c>
      <c r="AO20" s="278">
        <v>251</v>
      </c>
      <c r="AP20" s="278">
        <f t="shared" si="17"/>
        <v>246.07843137254903</v>
      </c>
      <c r="AQ20" s="277">
        <v>311</v>
      </c>
      <c r="AR20" s="278">
        <v>173</v>
      </c>
      <c r="AS20" s="278">
        <f t="shared" si="16"/>
        <v>55.627009646302248</v>
      </c>
    </row>
  </sheetData>
  <sheetProtection selectLockedCells="1" selectUnlockedCells="1"/>
  <mergeCells count="23">
    <mergeCell ref="A7:B7"/>
    <mergeCell ref="Q4:AB4"/>
    <mergeCell ref="AC4:AH4"/>
    <mergeCell ref="Q5:U5"/>
    <mergeCell ref="V5:X5"/>
    <mergeCell ref="Y5:AB5"/>
    <mergeCell ref="AC5:AE5"/>
    <mergeCell ref="AF5:AH5"/>
    <mergeCell ref="A3:A6"/>
    <mergeCell ref="B1:AS1"/>
    <mergeCell ref="AQ2:AS2"/>
    <mergeCell ref="H3:AS3"/>
    <mergeCell ref="AN4:AP5"/>
    <mergeCell ref="AQ4:AS5"/>
    <mergeCell ref="K4:P4"/>
    <mergeCell ref="AI4:AM5"/>
    <mergeCell ref="K5:L5"/>
    <mergeCell ref="M5:N5"/>
    <mergeCell ref="O5:P5"/>
    <mergeCell ref="B3:B6"/>
    <mergeCell ref="C3:C6"/>
    <mergeCell ref="D3:G5"/>
    <mergeCell ref="H4:J5"/>
  </mergeCells>
  <printOptions horizontalCentered="1"/>
  <pageMargins left="0.23622047244094491" right="0.15748031496062992" top="0.74803149606299213" bottom="0.19685039370078741" header="0.19685039370078741" footer="0.31496062992125984"/>
  <pageSetup paperSize="9" scale="1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BL26"/>
  <sheetViews>
    <sheetView topLeftCell="A2" zoomScale="40" zoomScaleNormal="40" zoomScaleSheetLayoutView="25" zoomScalePageLayoutView="10" workbookViewId="0">
      <pane xSplit="2" ySplit="8" topLeftCell="C10" activePane="bottomRight" state="frozen"/>
      <selection activeCell="A3" sqref="A3"/>
      <selection pane="topRight" activeCell="C3" sqref="C3"/>
      <selection pane="bottomLeft" activeCell="A9" sqref="A9"/>
      <selection pane="bottomRight" activeCell="B6" sqref="B6:B8"/>
    </sheetView>
  </sheetViews>
  <sheetFormatPr defaultRowHeight="20.25" x14ac:dyDescent="0.3"/>
  <cols>
    <col min="1" max="1" width="8.140625" style="40" customWidth="1"/>
    <col min="2" max="2" width="34.42578125" style="40" customWidth="1"/>
    <col min="3" max="3" width="22.140625" style="40" customWidth="1"/>
    <col min="4" max="4" width="22.28515625" style="40" customWidth="1"/>
    <col min="5" max="5" width="20.7109375" style="40" customWidth="1"/>
    <col min="6" max="6" width="21.140625" style="40" customWidth="1"/>
    <col min="7" max="7" width="20" style="40" customWidth="1"/>
    <col min="8" max="8" width="16.7109375" style="40" hidden="1" customWidth="1"/>
    <col min="9" max="9" width="20.7109375" style="40" customWidth="1"/>
    <col min="10" max="10" width="21" style="40" customWidth="1"/>
    <col min="11" max="11" width="16.7109375" style="40" hidden="1" customWidth="1"/>
    <col min="12" max="12" width="20.28515625" style="40" customWidth="1"/>
    <col min="13" max="13" width="20.140625" style="40" customWidth="1"/>
    <col min="14" max="14" width="16.7109375" style="40" hidden="1" customWidth="1"/>
    <col min="15" max="15" width="22.85546875" style="40" customWidth="1"/>
    <col min="16" max="16" width="24" style="40" customWidth="1"/>
    <col min="17" max="17" width="16.7109375" style="40" hidden="1" customWidth="1"/>
    <col min="18" max="18" width="21" style="40" hidden="1" customWidth="1"/>
    <col min="19" max="19" width="19.140625" style="40" hidden="1" customWidth="1"/>
    <col min="20" max="20" width="16.28515625" style="40" hidden="1" customWidth="1"/>
    <col min="21" max="21" width="21.42578125" style="40" hidden="1" customWidth="1"/>
    <col min="22" max="22" width="20.85546875" style="40" hidden="1" customWidth="1"/>
    <col min="23" max="23" width="18" style="40" hidden="1" customWidth="1"/>
    <col min="24" max="24" width="18.28515625" style="40" hidden="1" customWidth="1"/>
    <col min="25" max="25" width="19.140625" style="40" hidden="1" customWidth="1"/>
    <col min="26" max="26" width="23" style="40" hidden="1" customWidth="1"/>
    <col min="27" max="27" width="18.28515625" style="40" hidden="1" customWidth="1"/>
    <col min="28" max="28" width="19.140625" style="40" hidden="1" customWidth="1"/>
    <col min="29" max="29" width="22.85546875" style="40" hidden="1" customWidth="1"/>
    <col min="30" max="30" width="20.42578125" style="40" hidden="1" customWidth="1"/>
    <col min="31" max="31" width="19.140625" style="40" hidden="1" customWidth="1"/>
    <col min="32" max="32" width="21.42578125" style="40" hidden="1" customWidth="1"/>
    <col min="33" max="33" width="18.7109375" style="40" hidden="1" customWidth="1"/>
    <col min="34" max="34" width="19.140625" style="40" hidden="1" customWidth="1"/>
    <col min="35" max="35" width="21" style="40" hidden="1" customWidth="1"/>
    <col min="36" max="36" width="19" style="40" customWidth="1"/>
    <col min="37" max="37" width="23.85546875" style="40" customWidth="1"/>
    <col min="38" max="38" width="18.140625" style="40" customWidth="1"/>
    <col min="39" max="39" width="22.85546875" style="40" customWidth="1"/>
    <col min="40" max="40" width="18.140625" style="40" customWidth="1"/>
    <col min="41" max="41" width="24.5703125" style="40" customWidth="1"/>
    <col min="42" max="42" width="18.140625" style="40" customWidth="1"/>
    <col min="43" max="43" width="23.5703125" style="40" customWidth="1"/>
    <col min="44" max="44" width="18.140625" style="40" customWidth="1"/>
    <col min="45" max="45" width="21.42578125" style="40" customWidth="1"/>
    <col min="46" max="46" width="22.7109375" style="40" customWidth="1"/>
    <col min="47" max="47" width="23.42578125" style="40" customWidth="1"/>
    <col min="48" max="48" width="22.140625" style="40" customWidth="1"/>
    <col min="49" max="49" width="30.28515625" style="40" customWidth="1"/>
    <col min="50" max="50" width="29.140625" style="40" customWidth="1"/>
    <col min="51" max="53" width="19.85546875" style="40" customWidth="1"/>
    <col min="54" max="54" width="26.28515625" style="40" customWidth="1"/>
    <col min="55" max="55" width="23.42578125" style="40" customWidth="1"/>
    <col min="56" max="56" width="23.85546875" style="40" customWidth="1"/>
    <col min="57" max="57" width="26.140625" style="40" customWidth="1"/>
    <col min="58" max="59" width="19.85546875" style="40" customWidth="1"/>
    <col min="60" max="60" width="27.140625" style="40" customWidth="1"/>
    <col min="61" max="62" width="19.85546875" style="40" customWidth="1"/>
    <col min="63" max="63" width="26.7109375" style="40" customWidth="1"/>
    <col min="64" max="16384" width="9.140625" style="40"/>
  </cols>
  <sheetData>
    <row r="2" spans="1:64" ht="44.25" hidden="1" customHeight="1" x14ac:dyDescent="0.3">
      <c r="BH2" s="372"/>
      <c r="BI2" s="372"/>
      <c r="BJ2" s="372"/>
      <c r="BK2" s="372"/>
      <c r="BL2" s="46"/>
    </row>
    <row r="3" spans="1:64" s="96" customFormat="1" ht="44.25" customHeight="1" x14ac:dyDescent="0.3">
      <c r="BH3" s="372" t="s">
        <v>373</v>
      </c>
      <c r="BI3" s="372"/>
      <c r="BJ3" s="372"/>
      <c r="BK3" s="372"/>
    </row>
    <row r="4" spans="1:64" ht="115.5" customHeight="1" x14ac:dyDescent="0.3">
      <c r="A4" s="382" t="s">
        <v>388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G4" s="382"/>
      <c r="AH4" s="382"/>
      <c r="AI4" s="382"/>
      <c r="AJ4" s="382"/>
      <c r="AK4" s="382"/>
      <c r="AL4" s="382"/>
      <c r="AM4" s="382"/>
      <c r="AN4" s="382"/>
      <c r="AO4" s="382"/>
      <c r="AP4" s="382"/>
      <c r="AQ4" s="382"/>
      <c r="AR4" s="382"/>
      <c r="AS4" s="382"/>
      <c r="AT4" s="382"/>
      <c r="AU4" s="382"/>
      <c r="AV4" s="382"/>
      <c r="AW4" s="382"/>
      <c r="AX4" s="382"/>
      <c r="AY4" s="382"/>
      <c r="AZ4" s="382"/>
      <c r="BA4" s="382"/>
      <c r="BB4" s="382"/>
      <c r="BC4" s="382"/>
      <c r="BD4" s="382"/>
      <c r="BE4" s="382"/>
      <c r="BF4" s="382"/>
      <c r="BG4" s="382"/>
      <c r="BH4" s="382"/>
      <c r="BI4" s="382"/>
      <c r="BJ4" s="382"/>
      <c r="BK4" s="382"/>
    </row>
    <row r="5" spans="1:64" ht="45" customHeight="1" x14ac:dyDescent="0.3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BH5" s="397" t="str">
        <f>+Свод№1!L4</f>
        <v>2021 йил 13 март</v>
      </c>
      <c r="BI5" s="397"/>
      <c r="BJ5" s="397"/>
      <c r="BK5" s="397"/>
      <c r="BL5" s="97"/>
    </row>
    <row r="6" spans="1:64" ht="51.75" customHeight="1" x14ac:dyDescent="0.3">
      <c r="A6" s="406" t="s">
        <v>0</v>
      </c>
      <c r="B6" s="401" t="s">
        <v>110</v>
      </c>
      <c r="C6" s="400" t="s">
        <v>138</v>
      </c>
      <c r="D6" s="400"/>
      <c r="E6" s="400"/>
      <c r="F6" s="401" t="s">
        <v>41</v>
      </c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2" t="s">
        <v>150</v>
      </c>
      <c r="S6" s="402"/>
      <c r="T6" s="402"/>
      <c r="U6" s="402"/>
      <c r="V6" s="402"/>
      <c r="W6" s="402"/>
      <c r="X6" s="403" t="s">
        <v>41</v>
      </c>
      <c r="Y6" s="403"/>
      <c r="Z6" s="403"/>
      <c r="AA6" s="403"/>
      <c r="AB6" s="403"/>
      <c r="AC6" s="403"/>
      <c r="AD6" s="403"/>
      <c r="AE6" s="403"/>
      <c r="AF6" s="403"/>
      <c r="AG6" s="403"/>
      <c r="AH6" s="403"/>
      <c r="AI6" s="403"/>
      <c r="AJ6" s="404" t="s">
        <v>389</v>
      </c>
      <c r="AK6" s="404"/>
      <c r="AL6" s="398" t="s">
        <v>41</v>
      </c>
      <c r="AM6" s="398"/>
      <c r="AN6" s="398"/>
      <c r="AO6" s="398"/>
      <c r="AP6" s="398"/>
      <c r="AQ6" s="398"/>
      <c r="AR6" s="398"/>
      <c r="AS6" s="398"/>
      <c r="AT6" s="407" t="s">
        <v>391</v>
      </c>
      <c r="AU6" s="407"/>
      <c r="AV6" s="407"/>
      <c r="AW6" s="407"/>
      <c r="AX6" s="407"/>
      <c r="AY6" s="407"/>
      <c r="AZ6" s="399" t="s">
        <v>41</v>
      </c>
      <c r="BA6" s="399"/>
      <c r="BB6" s="399"/>
      <c r="BC6" s="399"/>
      <c r="BD6" s="399"/>
      <c r="BE6" s="399"/>
      <c r="BF6" s="399"/>
      <c r="BG6" s="399"/>
      <c r="BH6" s="399"/>
      <c r="BI6" s="399"/>
      <c r="BJ6" s="399"/>
      <c r="BK6" s="399"/>
    </row>
    <row r="7" spans="1:64" ht="148.5" customHeight="1" x14ac:dyDescent="0.3">
      <c r="A7" s="406"/>
      <c r="B7" s="401"/>
      <c r="C7" s="400"/>
      <c r="D7" s="400"/>
      <c r="E7" s="400"/>
      <c r="F7" s="401" t="s">
        <v>139</v>
      </c>
      <c r="G7" s="401"/>
      <c r="H7" s="401"/>
      <c r="I7" s="401" t="s">
        <v>132</v>
      </c>
      <c r="J7" s="401"/>
      <c r="K7" s="401"/>
      <c r="L7" s="401" t="s">
        <v>131</v>
      </c>
      <c r="M7" s="401"/>
      <c r="N7" s="401"/>
      <c r="O7" s="401" t="s">
        <v>133</v>
      </c>
      <c r="P7" s="401"/>
      <c r="Q7" s="401"/>
      <c r="R7" s="402"/>
      <c r="S7" s="402"/>
      <c r="T7" s="402"/>
      <c r="U7" s="402"/>
      <c r="V7" s="402"/>
      <c r="W7" s="402"/>
      <c r="X7" s="403" t="s">
        <v>134</v>
      </c>
      <c r="Y7" s="403"/>
      <c r="Z7" s="403"/>
      <c r="AA7" s="403" t="s">
        <v>135</v>
      </c>
      <c r="AB7" s="403"/>
      <c r="AC7" s="403"/>
      <c r="AD7" s="403" t="s">
        <v>390</v>
      </c>
      <c r="AE7" s="403"/>
      <c r="AF7" s="403"/>
      <c r="AG7" s="403" t="s">
        <v>136</v>
      </c>
      <c r="AH7" s="403"/>
      <c r="AI7" s="403"/>
      <c r="AJ7" s="404"/>
      <c r="AK7" s="404"/>
      <c r="AL7" s="398" t="s">
        <v>134</v>
      </c>
      <c r="AM7" s="398"/>
      <c r="AN7" s="398" t="s">
        <v>135</v>
      </c>
      <c r="AO7" s="398"/>
      <c r="AP7" s="398" t="s">
        <v>15</v>
      </c>
      <c r="AQ7" s="398"/>
      <c r="AR7" s="398" t="s">
        <v>136</v>
      </c>
      <c r="AS7" s="398"/>
      <c r="AT7" s="407"/>
      <c r="AU7" s="407"/>
      <c r="AV7" s="407"/>
      <c r="AW7" s="407"/>
      <c r="AX7" s="407"/>
      <c r="AY7" s="407"/>
      <c r="AZ7" s="399" t="s">
        <v>134</v>
      </c>
      <c r="BA7" s="399"/>
      <c r="BB7" s="399"/>
      <c r="BC7" s="399" t="s">
        <v>135</v>
      </c>
      <c r="BD7" s="399"/>
      <c r="BE7" s="399"/>
      <c r="BF7" s="399" t="s">
        <v>390</v>
      </c>
      <c r="BG7" s="399"/>
      <c r="BH7" s="399"/>
      <c r="BI7" s="399" t="s">
        <v>136</v>
      </c>
      <c r="BJ7" s="399"/>
      <c r="BK7" s="399"/>
    </row>
    <row r="8" spans="1:64" ht="141.75" customHeight="1" x14ac:dyDescent="0.3">
      <c r="A8" s="406"/>
      <c r="B8" s="401"/>
      <c r="C8" s="47" t="s">
        <v>128</v>
      </c>
      <c r="D8" s="48" t="s">
        <v>149</v>
      </c>
      <c r="E8" s="49" t="s">
        <v>137</v>
      </c>
      <c r="F8" s="47" t="s">
        <v>128</v>
      </c>
      <c r="G8" s="48" t="s">
        <v>149</v>
      </c>
      <c r="H8" s="49" t="s">
        <v>137</v>
      </c>
      <c r="I8" s="47" t="s">
        <v>128</v>
      </c>
      <c r="J8" s="48" t="s">
        <v>149</v>
      </c>
      <c r="K8" s="49" t="s">
        <v>137</v>
      </c>
      <c r="L8" s="47" t="s">
        <v>128</v>
      </c>
      <c r="M8" s="48" t="s">
        <v>149</v>
      </c>
      <c r="N8" s="49" t="s">
        <v>137</v>
      </c>
      <c r="O8" s="47" t="s">
        <v>128</v>
      </c>
      <c r="P8" s="48" t="s">
        <v>149</v>
      </c>
      <c r="Q8" s="49" t="s">
        <v>137</v>
      </c>
      <c r="R8" s="50" t="s">
        <v>370</v>
      </c>
      <c r="S8" s="51" t="s">
        <v>149</v>
      </c>
      <c r="T8" s="52" t="s">
        <v>137</v>
      </c>
      <c r="U8" s="50" t="s">
        <v>371</v>
      </c>
      <c r="V8" s="51" t="s">
        <v>149</v>
      </c>
      <c r="W8" s="52" t="s">
        <v>137</v>
      </c>
      <c r="X8" s="50" t="s">
        <v>128</v>
      </c>
      <c r="Y8" s="51" t="s">
        <v>149</v>
      </c>
      <c r="Z8" s="50" t="s">
        <v>19</v>
      </c>
      <c r="AA8" s="50" t="s">
        <v>128</v>
      </c>
      <c r="AB8" s="51" t="s">
        <v>149</v>
      </c>
      <c r="AC8" s="50" t="s">
        <v>19</v>
      </c>
      <c r="AD8" s="50" t="s">
        <v>128</v>
      </c>
      <c r="AE8" s="51" t="s">
        <v>149</v>
      </c>
      <c r="AF8" s="50" t="s">
        <v>19</v>
      </c>
      <c r="AG8" s="50" t="s">
        <v>128</v>
      </c>
      <c r="AH8" s="51" t="s">
        <v>149</v>
      </c>
      <c r="AI8" s="50" t="s">
        <v>19</v>
      </c>
      <c r="AJ8" s="53" t="s">
        <v>140</v>
      </c>
      <c r="AK8" s="53" t="s">
        <v>37</v>
      </c>
      <c r="AL8" s="53" t="s">
        <v>140</v>
      </c>
      <c r="AM8" s="53" t="s">
        <v>37</v>
      </c>
      <c r="AN8" s="53" t="s">
        <v>140</v>
      </c>
      <c r="AO8" s="53" t="s">
        <v>37</v>
      </c>
      <c r="AP8" s="53" t="s">
        <v>140</v>
      </c>
      <c r="AQ8" s="53" t="s">
        <v>37</v>
      </c>
      <c r="AR8" s="53" t="s">
        <v>140</v>
      </c>
      <c r="AS8" s="53" t="s">
        <v>37</v>
      </c>
      <c r="AT8" s="15" t="s">
        <v>128</v>
      </c>
      <c r="AU8" s="56" t="s">
        <v>149</v>
      </c>
      <c r="AV8" s="62" t="s">
        <v>137</v>
      </c>
      <c r="AW8" s="64" t="s">
        <v>371</v>
      </c>
      <c r="AX8" s="56" t="s">
        <v>149</v>
      </c>
      <c r="AY8" s="62" t="s">
        <v>137</v>
      </c>
      <c r="AZ8" s="61" t="s">
        <v>128</v>
      </c>
      <c r="BA8" s="56" t="s">
        <v>149</v>
      </c>
      <c r="BB8" s="63" t="s">
        <v>19</v>
      </c>
      <c r="BC8" s="61" t="s">
        <v>128</v>
      </c>
      <c r="BD8" s="56" t="s">
        <v>149</v>
      </c>
      <c r="BE8" s="63" t="s">
        <v>19</v>
      </c>
      <c r="BF8" s="61" t="s">
        <v>128</v>
      </c>
      <c r="BG8" s="56" t="s">
        <v>149</v>
      </c>
      <c r="BH8" s="63" t="s">
        <v>19</v>
      </c>
      <c r="BI8" s="61" t="s">
        <v>128</v>
      </c>
      <c r="BJ8" s="56" t="s">
        <v>149</v>
      </c>
      <c r="BK8" s="63" t="s">
        <v>19</v>
      </c>
    </row>
    <row r="9" spans="1:64" s="171" customFormat="1" ht="89.25" customHeight="1" x14ac:dyDescent="0.3">
      <c r="A9" s="405" t="s">
        <v>111</v>
      </c>
      <c r="B9" s="405"/>
      <c r="C9" s="167">
        <f>+F9+I9+L9+O9</f>
        <v>479109</v>
      </c>
      <c r="D9" s="167">
        <f>+G9+J9+M9+P9</f>
        <v>343809</v>
      </c>
      <c r="E9" s="168">
        <f>+D9*100/C9</f>
        <v>71.760079647846311</v>
      </c>
      <c r="F9" s="167">
        <f>SUM(F10:F22)</f>
        <v>16619</v>
      </c>
      <c r="G9" s="167">
        <f>SUM(G10:G22)</f>
        <v>3640</v>
      </c>
      <c r="H9" s="168">
        <f>+G9*100/F9</f>
        <v>21.902641554846863</v>
      </c>
      <c r="I9" s="167">
        <f>SUM(I10:I22)</f>
        <v>55885</v>
      </c>
      <c r="J9" s="167">
        <f>SUM(J10:J22)</f>
        <v>40788</v>
      </c>
      <c r="K9" s="168">
        <f>+J9*100/I9</f>
        <v>72.985595419164355</v>
      </c>
      <c r="L9" s="167">
        <f>SUM(L10:L22)</f>
        <v>6224</v>
      </c>
      <c r="M9" s="167">
        <f>SUM(M10:M22)</f>
        <v>3732</v>
      </c>
      <c r="N9" s="168">
        <f>+M9*100/L9</f>
        <v>59.961439588688947</v>
      </c>
      <c r="O9" s="167">
        <f>SUM(O10:O22)</f>
        <v>400381</v>
      </c>
      <c r="P9" s="167">
        <f>SUM(P10:P22)</f>
        <v>295649</v>
      </c>
      <c r="Q9" s="168">
        <f>+P9*100/O9</f>
        <v>73.841915575414419</v>
      </c>
      <c r="R9" s="167">
        <f>SUM(R10:R22)</f>
        <v>21364.25</v>
      </c>
      <c r="S9" s="167">
        <f>SUM(S10:S22)</f>
        <v>30075</v>
      </c>
      <c r="T9" s="168">
        <f>+S9*100/R9</f>
        <v>140.77255227775373</v>
      </c>
      <c r="U9" s="167">
        <f>SUM(U10:U22)</f>
        <v>767762</v>
      </c>
      <c r="V9" s="167">
        <f>SUM(V10:V22)</f>
        <v>21364.25</v>
      </c>
      <c r="W9" s="168">
        <f>+V9*100/U9</f>
        <v>2.7826657219294519</v>
      </c>
      <c r="X9" s="167">
        <f t="shared" ref="X9:AS9" si="0">SUM(X10:X22)</f>
        <v>4376</v>
      </c>
      <c r="Y9" s="167">
        <f t="shared" si="0"/>
        <v>8147</v>
      </c>
      <c r="Z9" s="167">
        <f t="shared" si="0"/>
        <v>181532</v>
      </c>
      <c r="AA9" s="167">
        <f t="shared" si="0"/>
        <v>6639.25</v>
      </c>
      <c r="AB9" s="167">
        <f t="shared" si="0"/>
        <v>8367</v>
      </c>
      <c r="AC9" s="167">
        <f t="shared" si="0"/>
        <v>217514</v>
      </c>
      <c r="AD9" s="167">
        <f t="shared" si="0"/>
        <v>5378</v>
      </c>
      <c r="AE9" s="167">
        <f t="shared" si="0"/>
        <v>8441</v>
      </c>
      <c r="AF9" s="167">
        <f t="shared" si="0"/>
        <v>193389</v>
      </c>
      <c r="AG9" s="167">
        <f t="shared" si="0"/>
        <v>4971</v>
      </c>
      <c r="AH9" s="167">
        <f t="shared" si="0"/>
        <v>5120</v>
      </c>
      <c r="AI9" s="167">
        <f t="shared" si="0"/>
        <v>175327</v>
      </c>
      <c r="AJ9" s="167">
        <f t="shared" si="0"/>
        <v>2724</v>
      </c>
      <c r="AK9" s="167">
        <f t="shared" si="0"/>
        <v>192189</v>
      </c>
      <c r="AL9" s="167">
        <f t="shared" si="0"/>
        <v>631</v>
      </c>
      <c r="AM9" s="167">
        <f t="shared" si="0"/>
        <v>44226</v>
      </c>
      <c r="AN9" s="167">
        <f t="shared" si="0"/>
        <v>1231</v>
      </c>
      <c r="AO9" s="167">
        <f t="shared" si="0"/>
        <v>98316</v>
      </c>
      <c r="AP9" s="167">
        <f t="shared" si="0"/>
        <v>393</v>
      </c>
      <c r="AQ9" s="167">
        <f t="shared" si="0"/>
        <v>17074</v>
      </c>
      <c r="AR9" s="167">
        <f t="shared" si="0"/>
        <v>597</v>
      </c>
      <c r="AS9" s="167">
        <f t="shared" si="0"/>
        <v>32256</v>
      </c>
      <c r="AT9" s="169">
        <f>+AZ9+BC9+BF9+BI9</f>
        <v>26524.25</v>
      </c>
      <c r="AU9" s="169">
        <f>+BA9+BD9+BG9+BJ9</f>
        <v>31314.65</v>
      </c>
      <c r="AV9" s="170">
        <f>+AU9*100/AT9</f>
        <v>118.06045411274589</v>
      </c>
      <c r="AW9" s="169">
        <f>SUM(AW10:AW22)</f>
        <v>1189684</v>
      </c>
      <c r="AX9" s="169">
        <f>+BB9+BE9+BH9+BK9</f>
        <v>675905</v>
      </c>
      <c r="AY9" s="170">
        <f>+AX9*100/AW9</f>
        <v>56.813826192501537</v>
      </c>
      <c r="AZ9" s="169">
        <f t="shared" ref="AZ9:BK9" si="1">SUM(AZ10:AZ22)</f>
        <v>5252</v>
      </c>
      <c r="BA9" s="169">
        <f t="shared" si="1"/>
        <v>7413</v>
      </c>
      <c r="BB9" s="169">
        <f t="shared" si="1"/>
        <v>142094</v>
      </c>
      <c r="BC9" s="169">
        <f t="shared" si="1"/>
        <v>9528.25</v>
      </c>
      <c r="BD9" s="169">
        <f t="shared" si="1"/>
        <v>10644.65</v>
      </c>
      <c r="BE9" s="169">
        <f t="shared" si="1"/>
        <v>232490</v>
      </c>
      <c r="BF9" s="169">
        <f t="shared" si="1"/>
        <v>5444</v>
      </c>
      <c r="BG9" s="169">
        <f t="shared" si="1"/>
        <v>7309</v>
      </c>
      <c r="BH9" s="169">
        <f t="shared" si="1"/>
        <v>147629</v>
      </c>
      <c r="BI9" s="169">
        <f t="shared" si="1"/>
        <v>6300</v>
      </c>
      <c r="BJ9" s="169">
        <f t="shared" si="1"/>
        <v>5948</v>
      </c>
      <c r="BK9" s="169">
        <f t="shared" si="1"/>
        <v>153692</v>
      </c>
    </row>
    <row r="10" spans="1:64" s="42" customFormat="1" ht="86.25" customHeight="1" x14ac:dyDescent="0.3">
      <c r="A10" s="44">
        <v>1</v>
      </c>
      <c r="B10" s="45" t="s">
        <v>112</v>
      </c>
      <c r="C10" s="23">
        <f t="shared" ref="C10:C21" si="2">+F10+I10+L10+O10</f>
        <v>10853</v>
      </c>
      <c r="D10" s="30">
        <f>+G10+J10+M10+P10</f>
        <v>1715</v>
      </c>
      <c r="E10" s="29">
        <f>+D10*100/C10</f>
        <v>15.802082373537271</v>
      </c>
      <c r="F10" s="31">
        <v>497</v>
      </c>
      <c r="G10" s="29">
        <f>+'Буш вакт'!Q9</f>
        <v>0</v>
      </c>
      <c r="H10" s="29">
        <f>+G10*100/F10</f>
        <v>0</v>
      </c>
      <c r="I10" s="31">
        <v>2165</v>
      </c>
      <c r="J10" s="29">
        <f>+'Буш вакт'!W9</f>
        <v>0</v>
      </c>
      <c r="K10" s="29">
        <f>+J10*100/I10</f>
        <v>0</v>
      </c>
      <c r="L10" s="31">
        <v>202</v>
      </c>
      <c r="M10" s="29">
        <f>+'Буш вакт'!AC9</f>
        <v>17</v>
      </c>
      <c r="N10" s="29">
        <f>+M10*100/L10</f>
        <v>8.4158415841584162</v>
      </c>
      <c r="O10" s="31">
        <v>7989</v>
      </c>
      <c r="P10" s="29">
        <v>1698</v>
      </c>
      <c r="Q10" s="29">
        <f>+P10*100/O10</f>
        <v>21.254224558768307</v>
      </c>
      <c r="R10" s="54">
        <f>+X10+AA10+AD10+AG10</f>
        <v>448</v>
      </c>
      <c r="S10" s="29">
        <f>+Y10+AB10+AE10+AH10</f>
        <v>328</v>
      </c>
      <c r="T10" s="29">
        <f t="shared" ref="T10:T22" si="3">+S10*100/R10</f>
        <v>73.214285714285708</v>
      </c>
      <c r="U10" s="54">
        <f>+Z10+AC10+AF10+AI10</f>
        <v>4275</v>
      </c>
      <c r="V10" s="29">
        <f>+X10+AA10+AD10+AG10</f>
        <v>448</v>
      </c>
      <c r="W10" s="29">
        <f t="shared" ref="W10:W22" si="4">+V10*100/U10</f>
        <v>10.479532163742689</v>
      </c>
      <c r="X10" s="54">
        <f>+'Буш вакт'!D9</f>
        <v>250</v>
      </c>
      <c r="Y10" s="29">
        <f>+'Буш вакт'!R9</f>
        <v>196</v>
      </c>
      <c r="Z10" s="29">
        <f>+'Буш вакт'!S9</f>
        <v>2527</v>
      </c>
      <c r="AA10" s="54">
        <f>+'Буш вакт'!F9</f>
        <v>74</v>
      </c>
      <c r="AB10" s="29">
        <f>+'Буш вакт'!X9</f>
        <v>26</v>
      </c>
      <c r="AC10" s="29">
        <f>+'Буш вакт'!Y9</f>
        <v>336</v>
      </c>
      <c r="AD10" s="54">
        <f>+'Буш вакт'!H9</f>
        <v>45</v>
      </c>
      <c r="AE10" s="29">
        <f>+'Буш вакт'!AD9</f>
        <v>11</v>
      </c>
      <c r="AF10" s="29">
        <f>+'Буш вакт'!AE9</f>
        <v>272</v>
      </c>
      <c r="AG10" s="54">
        <f>+'Буш вакт'!J9</f>
        <v>79</v>
      </c>
      <c r="AH10" s="29">
        <f>+'Буш вакт'!AJ9</f>
        <v>95</v>
      </c>
      <c r="AI10" s="29">
        <f>+'Буш вакт'!AK9</f>
        <v>1140</v>
      </c>
      <c r="AJ10" s="55">
        <f>+AL10+AN10+AP10+AR10</f>
        <v>127</v>
      </c>
      <c r="AK10" s="55">
        <f>+AM10+AO10+AQ10+AS10</f>
        <v>6753</v>
      </c>
      <c r="AL10" s="29">
        <v>9</v>
      </c>
      <c r="AM10" s="29">
        <v>1083</v>
      </c>
      <c r="AN10" s="29">
        <v>27</v>
      </c>
      <c r="AO10" s="29">
        <v>1644</v>
      </c>
      <c r="AP10" s="29">
        <v>10</v>
      </c>
      <c r="AQ10" s="29">
        <v>225</v>
      </c>
      <c r="AR10" s="29">
        <v>81</v>
      </c>
      <c r="AS10" s="29">
        <v>3801</v>
      </c>
      <c r="AT10" s="65">
        <f t="shared" ref="AT10:AT22" si="5">+AZ10+BC10+BF10+BI10</f>
        <v>448</v>
      </c>
      <c r="AU10" s="35">
        <f t="shared" ref="AU10:AU22" si="6">+BA10+BD10+BG10+BJ10</f>
        <v>328</v>
      </c>
      <c r="AV10" s="66">
        <f>+AU10*100/AT10</f>
        <v>73.214285714285708</v>
      </c>
      <c r="AW10" s="34">
        <v>4800</v>
      </c>
      <c r="AX10" s="35">
        <f t="shared" ref="AX10:AX22" si="7">+BB10+BE10+BH10+BK10</f>
        <v>4275</v>
      </c>
      <c r="AY10" s="34">
        <f>+AX10*100/AW10</f>
        <v>89.0625</v>
      </c>
      <c r="AZ10" s="36">
        <f>+'Буш вакт'!D9</f>
        <v>250</v>
      </c>
      <c r="BA10" s="34">
        <f>+'Буш вакт'!R9</f>
        <v>196</v>
      </c>
      <c r="BB10" s="34">
        <f>+'Буш вакт'!S9</f>
        <v>2527</v>
      </c>
      <c r="BC10" s="36">
        <f>+'Буш вакт'!F9</f>
        <v>74</v>
      </c>
      <c r="BD10" s="34">
        <f>+'Буш вакт'!X9</f>
        <v>26</v>
      </c>
      <c r="BE10" s="34">
        <f>+'Буш вакт'!Y9</f>
        <v>336</v>
      </c>
      <c r="BF10" s="36">
        <f>+'Буш вакт'!H9</f>
        <v>45</v>
      </c>
      <c r="BG10" s="34">
        <f>+'Буш вакт'!AD9</f>
        <v>11</v>
      </c>
      <c r="BH10" s="34">
        <f>+'Буш вакт'!AE9</f>
        <v>272</v>
      </c>
      <c r="BI10" s="36">
        <f>+'Буш вакт'!J9</f>
        <v>79</v>
      </c>
      <c r="BJ10" s="34">
        <f>+'Буш вакт'!AJ9</f>
        <v>95</v>
      </c>
      <c r="BK10" s="19">
        <f>+'Буш вакт'!AK9</f>
        <v>1140</v>
      </c>
    </row>
    <row r="11" spans="1:64" s="42" customFormat="1" ht="86.25" customHeight="1" x14ac:dyDescent="0.3">
      <c r="A11" s="44">
        <v>2</v>
      </c>
      <c r="B11" s="45" t="s">
        <v>113</v>
      </c>
      <c r="C11" s="23">
        <f t="shared" si="2"/>
        <v>2837</v>
      </c>
      <c r="D11" s="30">
        <f t="shared" ref="D11:D22" si="8">+G11+J11+M11+P11</f>
        <v>2381</v>
      </c>
      <c r="E11" s="29">
        <f t="shared" ref="E11:E22" si="9">+D11*100/C11</f>
        <v>83.926683115967577</v>
      </c>
      <c r="F11" s="31">
        <f>+'Буш вакт'!C27</f>
        <v>40</v>
      </c>
      <c r="G11" s="29">
        <v>30</v>
      </c>
      <c r="H11" s="29">
        <f t="shared" ref="H11:H22" si="10">+G11*100/F11</f>
        <v>75</v>
      </c>
      <c r="I11" s="31">
        <f>+'Буш вакт'!E27</f>
        <v>237</v>
      </c>
      <c r="J11" s="29">
        <f>+'Буш вакт'!W27</f>
        <v>80</v>
      </c>
      <c r="K11" s="29">
        <f t="shared" ref="K11:K22" si="11">+J11*100/I11</f>
        <v>33.755274261603375</v>
      </c>
      <c r="L11" s="31">
        <f>+'Буш вакт'!G27</f>
        <v>100</v>
      </c>
      <c r="M11" s="29">
        <f>+'Буш вакт'!AC27</f>
        <v>100</v>
      </c>
      <c r="N11" s="29">
        <f t="shared" ref="N11:N22" si="12">+M11*100/L11</f>
        <v>100</v>
      </c>
      <c r="O11" s="31">
        <f>+'Буш вакт'!I27</f>
        <v>2460</v>
      </c>
      <c r="P11" s="29">
        <f>+'Буш вакт'!AI27</f>
        <v>2171</v>
      </c>
      <c r="Q11" s="29">
        <f t="shared" ref="Q11:Q22" si="13">+P11*100/O11</f>
        <v>88.252032520325201</v>
      </c>
      <c r="R11" s="54">
        <f t="shared" ref="R11:S22" si="14">+X11+AA11+AD11+AG11</f>
        <v>2455</v>
      </c>
      <c r="S11" s="29">
        <f t="shared" si="14"/>
        <v>2151</v>
      </c>
      <c r="T11" s="29">
        <f t="shared" si="3"/>
        <v>87.617107942973519</v>
      </c>
      <c r="U11" s="54">
        <f t="shared" ref="U11:U22" si="15">+Z11+AC11+AF11+AI11</f>
        <v>17512</v>
      </c>
      <c r="V11" s="29">
        <f t="shared" ref="V11:V22" si="16">+X11+AA11+AD11+AG11</f>
        <v>2455</v>
      </c>
      <c r="W11" s="29">
        <f t="shared" si="4"/>
        <v>14.018958428506167</v>
      </c>
      <c r="X11" s="54">
        <f>+'Буш вакт'!D27</f>
        <v>764</v>
      </c>
      <c r="Y11" s="29">
        <f>+'Буш вакт'!R27</f>
        <v>694</v>
      </c>
      <c r="Z11" s="29">
        <f>+'Буш вакт'!S27</f>
        <v>2042</v>
      </c>
      <c r="AA11" s="54">
        <f>+'Буш вакт'!F27</f>
        <v>458</v>
      </c>
      <c r="AB11" s="29">
        <f>+'Буш вакт'!X27</f>
        <v>328</v>
      </c>
      <c r="AC11" s="29">
        <f>+'Буш вакт'!Y27</f>
        <v>3592</v>
      </c>
      <c r="AD11" s="54">
        <f>+'Буш вакт'!H27</f>
        <v>469</v>
      </c>
      <c r="AE11" s="29">
        <f>+'Буш вакт'!AD27</f>
        <v>401</v>
      </c>
      <c r="AF11" s="29">
        <f>+'Буш вакт'!AE27</f>
        <v>4751</v>
      </c>
      <c r="AG11" s="54">
        <f>+'Буш вакт'!J27</f>
        <v>764</v>
      </c>
      <c r="AH11" s="29">
        <f>+'Буш вакт'!AJ27</f>
        <v>728</v>
      </c>
      <c r="AI11" s="29">
        <f>+'Буш вакт'!AK27</f>
        <v>7127</v>
      </c>
      <c r="AJ11" s="55">
        <f t="shared" ref="AJ11:AJ22" si="17">+AL11+AN11+AP11+AR11</f>
        <v>184</v>
      </c>
      <c r="AK11" s="55">
        <f t="shared" ref="AK11:AK22" si="18">+AM11+AO11+AQ11+AS11</f>
        <v>7721</v>
      </c>
      <c r="AL11" s="29">
        <f>+'Буш вакт'!N27</f>
        <v>41</v>
      </c>
      <c r="AM11" s="29">
        <f>+'Буш вакт'!O27</f>
        <v>2142</v>
      </c>
      <c r="AN11" s="29">
        <f>+'Буш вакт'!T27</f>
        <v>79</v>
      </c>
      <c r="AO11" s="29">
        <f>+'Буш вакт'!U27</f>
        <v>3491</v>
      </c>
      <c r="AP11" s="29">
        <f>+'Буш вакт'!Z27</f>
        <v>14</v>
      </c>
      <c r="AQ11" s="29">
        <f>+'Буш вакт'!AA27</f>
        <v>212</v>
      </c>
      <c r="AR11" s="29">
        <f>+'Буш вакт'!AF27</f>
        <v>50</v>
      </c>
      <c r="AS11" s="29">
        <f>+'Буш вакт'!AG27</f>
        <v>1876</v>
      </c>
      <c r="AT11" s="65">
        <f t="shared" si="5"/>
        <v>2455</v>
      </c>
      <c r="AU11" s="35">
        <f t="shared" si="6"/>
        <v>2151</v>
      </c>
      <c r="AV11" s="34">
        <f>+AU11*100/AT11</f>
        <v>87.617107942973519</v>
      </c>
      <c r="AW11" s="34">
        <v>15731</v>
      </c>
      <c r="AX11" s="35">
        <f t="shared" si="7"/>
        <v>17512</v>
      </c>
      <c r="AY11" s="34">
        <f t="shared" ref="AY11:AY22" si="19">+AX11*100/AW11</f>
        <v>111.32159430424004</v>
      </c>
      <c r="AZ11" s="36">
        <f>+'Буш вакт'!D27</f>
        <v>764</v>
      </c>
      <c r="BA11" s="34">
        <f>+'Буш вакт'!R27</f>
        <v>694</v>
      </c>
      <c r="BB11" s="34">
        <f>+'Буш вакт'!S27</f>
        <v>2042</v>
      </c>
      <c r="BC11" s="36">
        <f>+'Буш вакт'!F27</f>
        <v>458</v>
      </c>
      <c r="BD11" s="34">
        <f>+'Буш вакт'!X27</f>
        <v>328</v>
      </c>
      <c r="BE11" s="34">
        <f>+'Буш вакт'!Y27</f>
        <v>3592</v>
      </c>
      <c r="BF11" s="36">
        <f>+'Буш вакт'!H27</f>
        <v>469</v>
      </c>
      <c r="BG11" s="34">
        <f>+'Буш вакт'!AD27</f>
        <v>401</v>
      </c>
      <c r="BH11" s="34">
        <f>+'Буш вакт'!AE27</f>
        <v>4751</v>
      </c>
      <c r="BI11" s="36">
        <f>+'Буш вакт'!J27</f>
        <v>764</v>
      </c>
      <c r="BJ11" s="34">
        <f>+'Буш вакт'!AJ27</f>
        <v>728</v>
      </c>
      <c r="BK11" s="19">
        <f>+'Буш вакт'!AK27</f>
        <v>7127</v>
      </c>
    </row>
    <row r="12" spans="1:64" s="42" customFormat="1" ht="86.25" customHeight="1" x14ac:dyDescent="0.3">
      <c r="A12" s="44">
        <v>3</v>
      </c>
      <c r="B12" s="45" t="s">
        <v>114</v>
      </c>
      <c r="C12" s="23">
        <f t="shared" si="2"/>
        <v>41043</v>
      </c>
      <c r="D12" s="30">
        <f t="shared" si="8"/>
        <v>14617</v>
      </c>
      <c r="E12" s="29">
        <f t="shared" si="9"/>
        <v>35.61386838194089</v>
      </c>
      <c r="F12" s="31">
        <f>+'Буш вакт'!C44</f>
        <v>301</v>
      </c>
      <c r="G12" s="29">
        <f>+'Буш вакт'!Q44</f>
        <v>83</v>
      </c>
      <c r="H12" s="29">
        <f t="shared" si="10"/>
        <v>27.574750830564785</v>
      </c>
      <c r="I12" s="31">
        <f>+'Буш вакт'!E44</f>
        <v>4131</v>
      </c>
      <c r="J12" s="29">
        <f>+'Буш вакт'!W44</f>
        <v>4136</v>
      </c>
      <c r="K12" s="29">
        <f t="shared" si="11"/>
        <v>100.12103606874848</v>
      </c>
      <c r="L12" s="31">
        <f>+'Буш вакт'!G44</f>
        <v>395</v>
      </c>
      <c r="M12" s="29">
        <f>+'Буш вакт'!AC44</f>
        <v>61</v>
      </c>
      <c r="N12" s="29">
        <f t="shared" si="12"/>
        <v>15.443037974683545</v>
      </c>
      <c r="O12" s="31">
        <f>+'Буш вакт'!I44</f>
        <v>36216</v>
      </c>
      <c r="P12" s="29">
        <f>+'Буш вакт'!AI44</f>
        <v>10337</v>
      </c>
      <c r="Q12" s="29">
        <f t="shared" si="13"/>
        <v>28.542633090346808</v>
      </c>
      <c r="R12" s="54">
        <f t="shared" si="14"/>
        <v>1412</v>
      </c>
      <c r="S12" s="29">
        <f t="shared" si="14"/>
        <v>6227</v>
      </c>
      <c r="T12" s="29">
        <f t="shared" si="3"/>
        <v>441.0056657223796</v>
      </c>
      <c r="U12" s="54">
        <f t="shared" si="15"/>
        <v>109479</v>
      </c>
      <c r="V12" s="29">
        <f t="shared" si="16"/>
        <v>1412</v>
      </c>
      <c r="W12" s="29">
        <f t="shared" si="4"/>
        <v>1.289745065263658</v>
      </c>
      <c r="X12" s="54">
        <f>+'Буш вакт'!D44</f>
        <v>194</v>
      </c>
      <c r="Y12" s="29">
        <f>+'Буш вакт'!R44</f>
        <v>2041</v>
      </c>
      <c r="Z12" s="29">
        <f>+'Буш вакт'!S44</f>
        <v>31967</v>
      </c>
      <c r="AA12" s="54">
        <f>+'Буш вакт'!F44</f>
        <v>1094</v>
      </c>
      <c r="AB12" s="29">
        <f>+'Буш вакт'!X44</f>
        <v>2451</v>
      </c>
      <c r="AC12" s="29">
        <f>+'Буш вакт'!Y44</f>
        <v>46372</v>
      </c>
      <c r="AD12" s="54">
        <f>+'Буш вакт'!H44</f>
        <v>66</v>
      </c>
      <c r="AE12" s="29">
        <f>+'Буш вакт'!AD44</f>
        <v>984</v>
      </c>
      <c r="AF12" s="29">
        <f>+'Буш вакт'!AE44</f>
        <v>16098</v>
      </c>
      <c r="AG12" s="54">
        <f>+'Буш вакт'!J44</f>
        <v>58</v>
      </c>
      <c r="AH12" s="29">
        <f>+'Буш вакт'!AJ44</f>
        <v>751</v>
      </c>
      <c r="AI12" s="29">
        <f>+'Буш вакт'!AK44</f>
        <v>15042</v>
      </c>
      <c r="AJ12" s="55">
        <f t="shared" si="17"/>
        <v>139</v>
      </c>
      <c r="AK12" s="55">
        <f t="shared" si="18"/>
        <v>7808</v>
      </c>
      <c r="AL12" s="29">
        <f>+'Буш вакт'!N44</f>
        <v>57</v>
      </c>
      <c r="AM12" s="29">
        <f>+'Буш вакт'!O44</f>
        <v>4703</v>
      </c>
      <c r="AN12" s="29">
        <f>+'Буш вакт'!T44</f>
        <v>31</v>
      </c>
      <c r="AO12" s="29">
        <f>+'Буш вакт'!U44</f>
        <v>1434</v>
      </c>
      <c r="AP12" s="29">
        <f>+'Буш вакт'!Z44</f>
        <v>23</v>
      </c>
      <c r="AQ12" s="29">
        <f>+'Буш вакт'!AA44</f>
        <v>577</v>
      </c>
      <c r="AR12" s="29">
        <f>+'Буш вакт'!AF44</f>
        <v>28</v>
      </c>
      <c r="AS12" s="29">
        <f>+'Буш вакт'!AG44</f>
        <v>1094</v>
      </c>
      <c r="AT12" s="65">
        <v>6227</v>
      </c>
      <c r="AU12" s="35">
        <f t="shared" si="6"/>
        <v>6227</v>
      </c>
      <c r="AV12" s="34">
        <f>+AU12*100/AT12</f>
        <v>100</v>
      </c>
      <c r="AW12" s="34">
        <v>440162</v>
      </c>
      <c r="AX12" s="35">
        <f t="shared" si="7"/>
        <v>109479</v>
      </c>
      <c r="AY12" s="34">
        <f t="shared" si="19"/>
        <v>24.872433331364363</v>
      </c>
      <c r="AZ12" s="36">
        <f>+'Буш вакт'!D44</f>
        <v>194</v>
      </c>
      <c r="BA12" s="34">
        <f>+'Буш вакт'!R44</f>
        <v>2041</v>
      </c>
      <c r="BB12" s="34">
        <f>+'Буш вакт'!S44</f>
        <v>31967</v>
      </c>
      <c r="BC12" s="36">
        <f>+'Буш вакт'!F44</f>
        <v>1094</v>
      </c>
      <c r="BD12" s="34">
        <f>+'Буш вакт'!X44</f>
        <v>2451</v>
      </c>
      <c r="BE12" s="34">
        <f>+'Буш вакт'!Y44</f>
        <v>46372</v>
      </c>
      <c r="BF12" s="36">
        <f>+'Буш вакт'!H44</f>
        <v>66</v>
      </c>
      <c r="BG12" s="34">
        <f>+'Буш вакт'!AD44</f>
        <v>984</v>
      </c>
      <c r="BH12" s="34">
        <f>+'Буш вакт'!AE44</f>
        <v>16098</v>
      </c>
      <c r="BI12" s="36">
        <f>+'Буш вакт'!J44</f>
        <v>58</v>
      </c>
      <c r="BJ12" s="34">
        <f>+'Буш вакт'!AJ44</f>
        <v>751</v>
      </c>
      <c r="BK12" s="19">
        <f>+'Буш вакт'!AK44</f>
        <v>15042</v>
      </c>
    </row>
    <row r="13" spans="1:64" s="42" customFormat="1" ht="86.25" customHeight="1" x14ac:dyDescent="0.3">
      <c r="A13" s="44">
        <v>4</v>
      </c>
      <c r="B13" s="45" t="s">
        <v>115</v>
      </c>
      <c r="C13" s="23">
        <f t="shared" si="2"/>
        <v>28467</v>
      </c>
      <c r="D13" s="30">
        <f t="shared" si="8"/>
        <v>22138</v>
      </c>
      <c r="E13" s="29">
        <f t="shared" si="9"/>
        <v>77.767239259493451</v>
      </c>
      <c r="F13" s="31">
        <f>+'Буш вакт'!C58</f>
        <v>918</v>
      </c>
      <c r="G13" s="29">
        <f>+'Буш вакт'!Q58</f>
        <v>67</v>
      </c>
      <c r="H13" s="29">
        <f t="shared" si="10"/>
        <v>7.2984749455337692</v>
      </c>
      <c r="I13" s="31">
        <f>+'Буш вакт'!E58</f>
        <v>2712</v>
      </c>
      <c r="J13" s="29">
        <f>+'Буш вакт'!W58</f>
        <v>3708</v>
      </c>
      <c r="K13" s="29">
        <f t="shared" si="11"/>
        <v>136.72566371681415</v>
      </c>
      <c r="L13" s="31">
        <f>+'Буш вакт'!G58</f>
        <v>149</v>
      </c>
      <c r="M13" s="29">
        <f>+'Буш вакт'!AC58</f>
        <v>133</v>
      </c>
      <c r="N13" s="29">
        <f t="shared" si="12"/>
        <v>89.261744966442947</v>
      </c>
      <c r="O13" s="31">
        <v>24688</v>
      </c>
      <c r="P13" s="29">
        <f>+'Буш вакт'!AI58</f>
        <v>18230</v>
      </c>
      <c r="Q13" s="29">
        <f t="shared" si="13"/>
        <v>73.841542449773172</v>
      </c>
      <c r="R13" s="54">
        <f t="shared" si="14"/>
        <v>213</v>
      </c>
      <c r="S13" s="29">
        <f t="shared" si="14"/>
        <v>790</v>
      </c>
      <c r="T13" s="29">
        <f t="shared" si="3"/>
        <v>370.89201877934272</v>
      </c>
      <c r="U13" s="54">
        <f t="shared" si="15"/>
        <v>8523</v>
      </c>
      <c r="V13" s="29">
        <f t="shared" si="16"/>
        <v>213</v>
      </c>
      <c r="W13" s="29">
        <f t="shared" si="4"/>
        <v>2.4991200281590991</v>
      </c>
      <c r="X13" s="54">
        <f>+'Буш вакт'!D58</f>
        <v>45</v>
      </c>
      <c r="Y13" s="29">
        <f>+'Буш вакт'!R58</f>
        <v>45</v>
      </c>
      <c r="Z13" s="29">
        <f>+'Буш вакт'!S58</f>
        <v>438</v>
      </c>
      <c r="AA13" s="54">
        <f>+'Буш вакт'!F58</f>
        <v>67</v>
      </c>
      <c r="AB13" s="29">
        <f>+'Буш вакт'!X58</f>
        <v>54</v>
      </c>
      <c r="AC13" s="29">
        <f>+'Буш вакт'!Y58</f>
        <v>1387</v>
      </c>
      <c r="AD13" s="54">
        <f>+'Буш вакт'!H58</f>
        <v>101</v>
      </c>
      <c r="AE13" s="29">
        <f>+'Буш вакт'!AD58</f>
        <v>101</v>
      </c>
      <c r="AF13" s="29">
        <f>+'Буш вакт'!AE58</f>
        <v>1357</v>
      </c>
      <c r="AG13" s="54">
        <f>+'Буш вакт'!J58</f>
        <v>0</v>
      </c>
      <c r="AH13" s="29">
        <f>+'Буш вакт'!AJ58</f>
        <v>590</v>
      </c>
      <c r="AI13" s="29">
        <f>+'Буш вакт'!AK58</f>
        <v>5341</v>
      </c>
      <c r="AJ13" s="55">
        <v>70</v>
      </c>
      <c r="AK13" s="55">
        <v>3807</v>
      </c>
      <c r="AL13" s="29">
        <v>140</v>
      </c>
      <c r="AM13" s="29">
        <f>+'Буш вакт'!O58</f>
        <v>1913</v>
      </c>
      <c r="AN13" s="29">
        <v>56</v>
      </c>
      <c r="AO13" s="29">
        <v>1459</v>
      </c>
      <c r="AP13" s="29">
        <f>+'Буш вакт'!Z58</f>
        <v>0</v>
      </c>
      <c r="AQ13" s="29">
        <f>+'Буш вакт'!AA58</f>
        <v>0</v>
      </c>
      <c r="AR13" s="29">
        <f>+'Буш вакт'!AF58</f>
        <v>2</v>
      </c>
      <c r="AS13" s="29">
        <f>+'Буш вакт'!AG58</f>
        <v>118</v>
      </c>
      <c r="AT13" s="65">
        <f t="shared" si="5"/>
        <v>803</v>
      </c>
      <c r="AU13" s="35">
        <f t="shared" si="6"/>
        <v>790</v>
      </c>
      <c r="AV13" s="34">
        <f>+AU13*100/AT13</f>
        <v>98.381070983810716</v>
      </c>
      <c r="AW13" s="34">
        <v>64636</v>
      </c>
      <c r="AX13" s="35">
        <f t="shared" si="7"/>
        <v>8523</v>
      </c>
      <c r="AY13" s="34">
        <f t="shared" si="19"/>
        <v>13.186150133052788</v>
      </c>
      <c r="AZ13" s="36">
        <v>45</v>
      </c>
      <c r="BA13" s="34">
        <f>+'Буш вакт'!R58</f>
        <v>45</v>
      </c>
      <c r="BB13" s="34">
        <f>+'Буш вакт'!S58</f>
        <v>438</v>
      </c>
      <c r="BC13" s="36">
        <f>+'Буш вакт'!F58</f>
        <v>67</v>
      </c>
      <c r="BD13" s="34">
        <f>+'Буш вакт'!X58</f>
        <v>54</v>
      </c>
      <c r="BE13" s="34">
        <f>+'Буш вакт'!Y58</f>
        <v>1387</v>
      </c>
      <c r="BF13" s="36">
        <f>+'Буш вакт'!H58</f>
        <v>101</v>
      </c>
      <c r="BG13" s="34">
        <f>+'Буш вакт'!AD58</f>
        <v>101</v>
      </c>
      <c r="BH13" s="34">
        <f>+'Буш вакт'!AE58</f>
        <v>1357</v>
      </c>
      <c r="BI13" s="36">
        <v>590</v>
      </c>
      <c r="BJ13" s="34">
        <f>+'Буш вакт'!AJ58</f>
        <v>590</v>
      </c>
      <c r="BK13" s="19">
        <f>+'Буш вакт'!AK58</f>
        <v>5341</v>
      </c>
    </row>
    <row r="14" spans="1:64" ht="86.25" customHeight="1" x14ac:dyDescent="0.3">
      <c r="A14" s="44">
        <v>5</v>
      </c>
      <c r="B14" s="45" t="s">
        <v>116</v>
      </c>
      <c r="C14" s="23">
        <f t="shared" si="2"/>
        <v>34646</v>
      </c>
      <c r="D14" s="30">
        <f t="shared" si="8"/>
        <v>8924</v>
      </c>
      <c r="E14" s="29">
        <f t="shared" si="9"/>
        <v>25.757663222305606</v>
      </c>
      <c r="F14" s="31">
        <f>+'Буш вакт'!C72</f>
        <v>162</v>
      </c>
      <c r="G14" s="29">
        <v>47</v>
      </c>
      <c r="H14" s="29">
        <f t="shared" si="10"/>
        <v>29.012345679012345</v>
      </c>
      <c r="I14" s="31">
        <f>+'Буш вакт'!E72</f>
        <v>6907</v>
      </c>
      <c r="J14" s="29">
        <f>+'Буш вакт'!W72</f>
        <v>6907</v>
      </c>
      <c r="K14" s="29">
        <f t="shared" si="11"/>
        <v>100</v>
      </c>
      <c r="L14" s="31">
        <f>+'Буш вакт'!G72</f>
        <v>104</v>
      </c>
      <c r="M14" s="29">
        <f>+'Буш вакт'!AC72</f>
        <v>137</v>
      </c>
      <c r="N14" s="29">
        <f t="shared" si="12"/>
        <v>131.73076923076923</v>
      </c>
      <c r="O14" s="31">
        <f>+'Буш вакт'!I72</f>
        <v>27473</v>
      </c>
      <c r="P14" s="29">
        <f>+'Буш вакт'!AI72</f>
        <v>1833</v>
      </c>
      <c r="Q14" s="29">
        <f t="shared" si="13"/>
        <v>6.6720052415098463</v>
      </c>
      <c r="R14" s="54">
        <f t="shared" si="14"/>
        <v>5617</v>
      </c>
      <c r="S14" s="29">
        <f t="shared" si="14"/>
        <v>5466</v>
      </c>
      <c r="T14" s="29">
        <f t="shared" si="3"/>
        <v>97.311732241409999</v>
      </c>
      <c r="U14" s="54">
        <f t="shared" si="15"/>
        <v>90697</v>
      </c>
      <c r="V14" s="29">
        <f t="shared" si="16"/>
        <v>5617</v>
      </c>
      <c r="W14" s="29">
        <f t="shared" si="4"/>
        <v>6.1931486157204763</v>
      </c>
      <c r="X14" s="54">
        <f>+'Буш вакт'!D72</f>
        <v>169</v>
      </c>
      <c r="Y14" s="29">
        <f>+'Буш вакт'!R72</f>
        <v>18</v>
      </c>
      <c r="Z14" s="29">
        <f>+'Буш вакт'!S72</f>
        <v>227</v>
      </c>
      <c r="AA14" s="54">
        <f>+'Буш вакт'!F72</f>
        <v>2050</v>
      </c>
      <c r="AB14" s="29">
        <f>+'Буш вакт'!X72</f>
        <v>2050</v>
      </c>
      <c r="AC14" s="29">
        <f>+'Буш вакт'!Y72</f>
        <v>32900</v>
      </c>
      <c r="AD14" s="54">
        <f>+'Буш вакт'!H72</f>
        <v>2304</v>
      </c>
      <c r="AE14" s="29">
        <f>+'Буш вакт'!AD72</f>
        <v>2304</v>
      </c>
      <c r="AF14" s="29">
        <f>+'Буш вакт'!AE72</f>
        <v>30656</v>
      </c>
      <c r="AG14" s="54">
        <f>+'Буш вакт'!J72</f>
        <v>1094</v>
      </c>
      <c r="AH14" s="29">
        <f>+'Буш вакт'!AJ72</f>
        <v>1094</v>
      </c>
      <c r="AI14" s="29">
        <f>+'Буш вакт'!AK72</f>
        <v>26914</v>
      </c>
      <c r="AJ14" s="55">
        <f t="shared" si="17"/>
        <v>184</v>
      </c>
      <c r="AK14" s="55">
        <f t="shared" si="18"/>
        <v>6274</v>
      </c>
      <c r="AL14" s="29">
        <v>38</v>
      </c>
      <c r="AM14" s="29">
        <v>1560</v>
      </c>
      <c r="AN14" s="29">
        <v>97</v>
      </c>
      <c r="AO14" s="29">
        <v>2780</v>
      </c>
      <c r="AP14" s="29">
        <v>17</v>
      </c>
      <c r="AQ14" s="29">
        <v>310</v>
      </c>
      <c r="AR14" s="29">
        <v>32</v>
      </c>
      <c r="AS14" s="29">
        <v>1624</v>
      </c>
      <c r="AT14" s="65">
        <f t="shared" si="5"/>
        <v>5617</v>
      </c>
      <c r="AU14" s="35">
        <f t="shared" si="6"/>
        <v>5466</v>
      </c>
      <c r="AV14" s="34">
        <f t="shared" ref="AV14:AV22" si="20">+AU14*100/AT14</f>
        <v>97.311732241409999</v>
      </c>
      <c r="AW14" s="34">
        <v>234965</v>
      </c>
      <c r="AX14" s="35">
        <f t="shared" si="7"/>
        <v>90697</v>
      </c>
      <c r="AY14" s="34">
        <f t="shared" si="19"/>
        <v>38.600217053603728</v>
      </c>
      <c r="AZ14" s="36">
        <f>+'Буш вакт'!D72</f>
        <v>169</v>
      </c>
      <c r="BA14" s="34">
        <f>+'Буш вакт'!R72</f>
        <v>18</v>
      </c>
      <c r="BB14" s="34">
        <f>+'Буш вакт'!S72</f>
        <v>227</v>
      </c>
      <c r="BC14" s="36">
        <f>+'Буш вакт'!F72</f>
        <v>2050</v>
      </c>
      <c r="BD14" s="34">
        <f>+'Буш вакт'!X72</f>
        <v>2050</v>
      </c>
      <c r="BE14" s="34">
        <f>+'Буш вакт'!Y72</f>
        <v>32900</v>
      </c>
      <c r="BF14" s="36">
        <f>+'Буш вакт'!H72</f>
        <v>2304</v>
      </c>
      <c r="BG14" s="34">
        <f>+'Буш вакт'!AD72</f>
        <v>2304</v>
      </c>
      <c r="BH14" s="34">
        <f>+'Буш вакт'!AE72</f>
        <v>30656</v>
      </c>
      <c r="BI14" s="36">
        <f>+'Буш вакт'!J72</f>
        <v>1094</v>
      </c>
      <c r="BJ14" s="34">
        <f>+'Буш вакт'!AJ72</f>
        <v>1094</v>
      </c>
      <c r="BK14" s="19">
        <f>+'Буш вакт'!AK72</f>
        <v>26914</v>
      </c>
    </row>
    <row r="15" spans="1:64" ht="86.25" customHeight="1" x14ac:dyDescent="0.3">
      <c r="A15" s="44">
        <v>6</v>
      </c>
      <c r="B15" s="45" t="s">
        <v>117</v>
      </c>
      <c r="C15" s="23">
        <f t="shared" si="2"/>
        <v>36833</v>
      </c>
      <c r="D15" s="30">
        <f t="shared" si="8"/>
        <v>24942</v>
      </c>
      <c r="E15" s="29">
        <f t="shared" si="9"/>
        <v>67.716449922623738</v>
      </c>
      <c r="F15" s="31">
        <f>+'Буш вакт'!C88</f>
        <v>1927</v>
      </c>
      <c r="G15" s="29">
        <f>+'Буш вакт'!Q88</f>
        <v>397</v>
      </c>
      <c r="H15" s="29">
        <f t="shared" si="10"/>
        <v>20.601971977166581</v>
      </c>
      <c r="I15" s="31">
        <f>+'Буш вакт'!E88</f>
        <v>8358</v>
      </c>
      <c r="J15" s="29">
        <f>+'Буш вакт'!W88</f>
        <v>3943</v>
      </c>
      <c r="K15" s="29">
        <f t="shared" si="11"/>
        <v>47.176357980378079</v>
      </c>
      <c r="L15" s="31">
        <f>+'Буш вакт'!G88</f>
        <v>233</v>
      </c>
      <c r="M15" s="29">
        <f>+'Буш вакт'!AC88</f>
        <v>237</v>
      </c>
      <c r="N15" s="29">
        <f t="shared" si="12"/>
        <v>101.71673819742489</v>
      </c>
      <c r="O15" s="31">
        <f>+'Буш вакт'!I88</f>
        <v>26315</v>
      </c>
      <c r="P15" s="29">
        <f>+'Буш вакт'!AI88</f>
        <v>20365</v>
      </c>
      <c r="Q15" s="29">
        <f t="shared" si="13"/>
        <v>77.389321679650394</v>
      </c>
      <c r="R15" s="54">
        <f t="shared" si="14"/>
        <v>1074</v>
      </c>
      <c r="S15" s="29">
        <f t="shared" si="14"/>
        <v>474</v>
      </c>
      <c r="T15" s="29">
        <f t="shared" si="3"/>
        <v>44.134078212290504</v>
      </c>
      <c r="U15" s="54">
        <f t="shared" si="15"/>
        <v>7128</v>
      </c>
      <c r="V15" s="29">
        <f t="shared" si="16"/>
        <v>1074</v>
      </c>
      <c r="W15" s="29">
        <f t="shared" si="4"/>
        <v>15.067340067340067</v>
      </c>
      <c r="X15" s="54">
        <f>+'Буш вакт'!D88</f>
        <v>935</v>
      </c>
      <c r="Y15" s="29">
        <f>+'Буш вакт'!R88</f>
        <v>337</v>
      </c>
      <c r="Z15" s="29">
        <f>+'Буш вакт'!S88</f>
        <v>5613</v>
      </c>
      <c r="AA15" s="54">
        <f>+'Буш вакт'!F88</f>
        <v>60</v>
      </c>
      <c r="AB15" s="29">
        <f>+'Буш вакт'!X88</f>
        <v>60</v>
      </c>
      <c r="AC15" s="29">
        <f>+'Буш вакт'!Y88</f>
        <v>841</v>
      </c>
      <c r="AD15" s="54">
        <f>+'Буш вакт'!H88</f>
        <v>79</v>
      </c>
      <c r="AE15" s="29">
        <f>+'Буш вакт'!AD88</f>
        <v>77</v>
      </c>
      <c r="AF15" s="29">
        <f>+'Буш вакт'!AE88</f>
        <v>674</v>
      </c>
      <c r="AG15" s="54">
        <f>+'Буш вакт'!J88</f>
        <v>0</v>
      </c>
      <c r="AH15" s="29">
        <f>+'Буш вакт'!AJ88</f>
        <v>0</v>
      </c>
      <c r="AI15" s="29">
        <f>+'Буш вакт'!AK88</f>
        <v>0</v>
      </c>
      <c r="AJ15" s="55">
        <f t="shared" si="17"/>
        <v>31</v>
      </c>
      <c r="AK15" s="55">
        <f t="shared" si="18"/>
        <v>2061</v>
      </c>
      <c r="AL15" s="29">
        <f>+'Буш вакт'!N88</f>
        <v>9</v>
      </c>
      <c r="AM15" s="29">
        <f>+'Буш вакт'!O88</f>
        <v>921</v>
      </c>
      <c r="AN15" s="29">
        <f>+'Буш вакт'!T88</f>
        <v>22</v>
      </c>
      <c r="AO15" s="29">
        <f>+'Буш вакт'!U88</f>
        <v>1140</v>
      </c>
      <c r="AP15" s="29">
        <f>+'Буш вакт'!Z88</f>
        <v>0</v>
      </c>
      <c r="AQ15" s="29">
        <f>+'Буш вакт'!AA88</f>
        <v>0</v>
      </c>
      <c r="AR15" s="29">
        <f>+'Буш вакт'!AF88</f>
        <v>0</v>
      </c>
      <c r="AS15" s="29">
        <f>+'Буш вакт'!AG88</f>
        <v>0</v>
      </c>
      <c r="AT15" s="65">
        <v>1820</v>
      </c>
      <c r="AU15" s="35">
        <v>861</v>
      </c>
      <c r="AV15" s="34">
        <f t="shared" si="20"/>
        <v>47.307692307692307</v>
      </c>
      <c r="AW15" s="34">
        <v>5949</v>
      </c>
      <c r="AX15" s="35">
        <v>12933</v>
      </c>
      <c r="AY15" s="34">
        <f t="shared" si="19"/>
        <v>217.39788199697429</v>
      </c>
      <c r="AZ15" s="36">
        <f>+'Буш вакт'!D88</f>
        <v>935</v>
      </c>
      <c r="BA15" s="34">
        <f>+'Буш вакт'!R88</f>
        <v>337</v>
      </c>
      <c r="BB15" s="34">
        <f>+'Буш вакт'!S88</f>
        <v>5613</v>
      </c>
      <c r="BC15" s="36">
        <f>+'Буш вакт'!F88</f>
        <v>60</v>
      </c>
      <c r="BD15" s="34">
        <f>+'Буш вакт'!X88</f>
        <v>60</v>
      </c>
      <c r="BE15" s="34">
        <f>+'Буш вакт'!Y88</f>
        <v>841</v>
      </c>
      <c r="BF15" s="36">
        <f>+'Буш вакт'!H88</f>
        <v>79</v>
      </c>
      <c r="BG15" s="34">
        <f>+'Буш вакт'!AD88</f>
        <v>77</v>
      </c>
      <c r="BH15" s="34">
        <f>+'Буш вакт'!AE88</f>
        <v>674</v>
      </c>
      <c r="BI15" s="36">
        <v>746</v>
      </c>
      <c r="BJ15" s="34">
        <v>387</v>
      </c>
      <c r="BK15" s="19">
        <v>5805</v>
      </c>
    </row>
    <row r="16" spans="1:64" ht="86.25" customHeight="1" x14ac:dyDescent="0.3">
      <c r="A16" s="44">
        <v>7</v>
      </c>
      <c r="B16" s="45" t="s">
        <v>118</v>
      </c>
      <c r="C16" s="23">
        <f t="shared" si="2"/>
        <v>13836</v>
      </c>
      <c r="D16" s="30">
        <f t="shared" si="8"/>
        <v>24856</v>
      </c>
      <c r="E16" s="29">
        <f t="shared" si="9"/>
        <v>179.6472969066204</v>
      </c>
      <c r="F16" s="31">
        <f>+'Буш вакт'!C100</f>
        <v>486</v>
      </c>
      <c r="G16" s="29">
        <f>+'Буш вакт'!Q100</f>
        <v>211</v>
      </c>
      <c r="H16" s="29">
        <f t="shared" si="10"/>
        <v>43.415637860082306</v>
      </c>
      <c r="I16" s="31">
        <f>+'Буш вакт'!E100</f>
        <v>1013</v>
      </c>
      <c r="J16" s="29">
        <f>+'Буш вакт'!W100</f>
        <v>837</v>
      </c>
      <c r="K16" s="29">
        <f t="shared" si="11"/>
        <v>82.62586377097729</v>
      </c>
      <c r="L16" s="31">
        <f>+'Буш вакт'!G100</f>
        <v>263</v>
      </c>
      <c r="M16" s="29">
        <f>+'Буш вакт'!AC100</f>
        <v>252</v>
      </c>
      <c r="N16" s="29">
        <f t="shared" si="12"/>
        <v>95.817490494296578</v>
      </c>
      <c r="O16" s="31">
        <f>+'Буш вакт'!I100</f>
        <v>12074</v>
      </c>
      <c r="P16" s="29">
        <f>+'Буш вакт'!AI100</f>
        <v>23556</v>
      </c>
      <c r="Q16" s="29">
        <f t="shared" si="13"/>
        <v>195.09690243498426</v>
      </c>
      <c r="R16" s="54">
        <f t="shared" si="14"/>
        <v>1291</v>
      </c>
      <c r="S16" s="29">
        <f t="shared" si="14"/>
        <v>445</v>
      </c>
      <c r="T16" s="29">
        <f t="shared" si="3"/>
        <v>34.469403563129354</v>
      </c>
      <c r="U16" s="54">
        <f t="shared" si="15"/>
        <v>17384</v>
      </c>
      <c r="V16" s="29">
        <f t="shared" si="16"/>
        <v>1291</v>
      </c>
      <c r="W16" s="29">
        <f t="shared" si="4"/>
        <v>7.4263690750115048</v>
      </c>
      <c r="X16" s="54">
        <f>+'Буш вакт'!D100</f>
        <v>284</v>
      </c>
      <c r="Y16" s="29">
        <f>+'Буш вакт'!R100</f>
        <v>154</v>
      </c>
      <c r="Z16" s="29">
        <f>+'Буш вакт'!S100</f>
        <v>2655</v>
      </c>
      <c r="AA16" s="54">
        <f>+'Буш вакт'!F100</f>
        <v>327</v>
      </c>
      <c r="AB16" s="29">
        <f>+'Буш вакт'!X100</f>
        <v>94</v>
      </c>
      <c r="AC16" s="29">
        <f>+'Буш вакт'!Y100</f>
        <v>9843</v>
      </c>
      <c r="AD16" s="54">
        <f>+'Буш вакт'!H100</f>
        <v>393</v>
      </c>
      <c r="AE16" s="29">
        <f>+'Буш вакт'!AD100</f>
        <v>123</v>
      </c>
      <c r="AF16" s="29">
        <f>+'Буш вакт'!AE100</f>
        <v>2318</v>
      </c>
      <c r="AG16" s="54">
        <f>+'Буш вакт'!J100</f>
        <v>287</v>
      </c>
      <c r="AH16" s="29">
        <f>+'Буш вакт'!AJ100</f>
        <v>74</v>
      </c>
      <c r="AI16" s="29">
        <f>+'Буш вакт'!AK100</f>
        <v>2568</v>
      </c>
      <c r="AJ16" s="55">
        <f t="shared" si="17"/>
        <v>0</v>
      </c>
      <c r="AK16" s="55">
        <f t="shared" si="18"/>
        <v>0</v>
      </c>
      <c r="AL16" s="29">
        <f>+'Буш вакт'!N100</f>
        <v>0</v>
      </c>
      <c r="AM16" s="29">
        <f>+'Буш вакт'!O100</f>
        <v>0</v>
      </c>
      <c r="AN16" s="29">
        <f>+'Буш вакт'!T100</f>
        <v>0</v>
      </c>
      <c r="AO16" s="29">
        <f>+'Буш вакт'!U100</f>
        <v>0</v>
      </c>
      <c r="AP16" s="29">
        <f>+'Буш вакт'!Z100</f>
        <v>0</v>
      </c>
      <c r="AQ16" s="29">
        <f>+'Буш вакт'!AA100</f>
        <v>0</v>
      </c>
      <c r="AR16" s="29">
        <f>+'Буш вакт'!AF100</f>
        <v>0</v>
      </c>
      <c r="AS16" s="29">
        <f>+'Буш вакт'!AG100</f>
        <v>0</v>
      </c>
      <c r="AT16" s="65">
        <f t="shared" si="5"/>
        <v>1291</v>
      </c>
      <c r="AU16" s="35">
        <f t="shared" si="6"/>
        <v>445</v>
      </c>
      <c r="AV16" s="34">
        <f t="shared" si="20"/>
        <v>34.469403563129354</v>
      </c>
      <c r="AW16" s="34">
        <v>5282</v>
      </c>
      <c r="AX16" s="35">
        <f t="shared" si="7"/>
        <v>17384</v>
      </c>
      <c r="AY16" s="34">
        <f t="shared" si="19"/>
        <v>329.11775842483905</v>
      </c>
      <c r="AZ16" s="36">
        <f>+'Буш вакт'!D100</f>
        <v>284</v>
      </c>
      <c r="BA16" s="34">
        <f>+'Буш вакт'!R100</f>
        <v>154</v>
      </c>
      <c r="BB16" s="34">
        <f>+'Буш вакт'!S100</f>
        <v>2655</v>
      </c>
      <c r="BC16" s="36">
        <f>+'Буш вакт'!F100</f>
        <v>327</v>
      </c>
      <c r="BD16" s="34">
        <f>+'Буш вакт'!X100</f>
        <v>94</v>
      </c>
      <c r="BE16" s="34">
        <f>+'Буш вакт'!Y100</f>
        <v>9843</v>
      </c>
      <c r="BF16" s="36">
        <f>+'Буш вакт'!H100</f>
        <v>393</v>
      </c>
      <c r="BG16" s="34">
        <f>+'Буш вакт'!AD100</f>
        <v>123</v>
      </c>
      <c r="BH16" s="34">
        <f>+'Буш вакт'!AE100</f>
        <v>2318</v>
      </c>
      <c r="BI16" s="36">
        <f>+'Буш вакт'!J100</f>
        <v>287</v>
      </c>
      <c r="BJ16" s="34">
        <f>+'Буш вакт'!AJ100</f>
        <v>74</v>
      </c>
      <c r="BK16" s="19">
        <f>+'Буш вакт'!AK100</f>
        <v>2568</v>
      </c>
    </row>
    <row r="17" spans="1:63" ht="86.25" customHeight="1" x14ac:dyDescent="0.3">
      <c r="A17" s="44">
        <v>8</v>
      </c>
      <c r="B17" s="45" t="s">
        <v>119</v>
      </c>
      <c r="C17" s="23">
        <f t="shared" si="2"/>
        <v>41195</v>
      </c>
      <c r="D17" s="30">
        <f t="shared" si="8"/>
        <v>10314</v>
      </c>
      <c r="E17" s="29">
        <f t="shared" si="9"/>
        <v>25.037019055710644</v>
      </c>
      <c r="F17" s="31">
        <f>+'Буш вакт'!C114</f>
        <v>973</v>
      </c>
      <c r="G17" s="29">
        <f>+'Буш вакт'!Q114</f>
        <v>178</v>
      </c>
      <c r="H17" s="29">
        <f t="shared" si="10"/>
        <v>18.29393627954779</v>
      </c>
      <c r="I17" s="31">
        <f>+'Буш вакт'!E114</f>
        <v>5282</v>
      </c>
      <c r="J17" s="29">
        <f>+'Буш вакт'!W114</f>
        <v>2406</v>
      </c>
      <c r="K17" s="29">
        <f t="shared" si="11"/>
        <v>45.550927678909503</v>
      </c>
      <c r="L17" s="31">
        <f>+'Буш вакт'!G114</f>
        <v>336</v>
      </c>
      <c r="M17" s="29">
        <f>+'Буш вакт'!AC114</f>
        <v>91</v>
      </c>
      <c r="N17" s="29">
        <f t="shared" si="12"/>
        <v>27.083333333333332</v>
      </c>
      <c r="O17" s="31">
        <f>+'Буш вакт'!I114</f>
        <v>34604</v>
      </c>
      <c r="P17" s="29">
        <f>+'Буш вакт'!AI114</f>
        <v>7639</v>
      </c>
      <c r="Q17" s="29">
        <f t="shared" si="13"/>
        <v>22.075482603167263</v>
      </c>
      <c r="R17" s="54">
        <f t="shared" si="14"/>
        <v>1903</v>
      </c>
      <c r="S17" s="29">
        <f t="shared" si="14"/>
        <v>1522</v>
      </c>
      <c r="T17" s="29">
        <f t="shared" si="3"/>
        <v>79.978980557015234</v>
      </c>
      <c r="U17" s="54">
        <f t="shared" si="15"/>
        <v>44288</v>
      </c>
      <c r="V17" s="29">
        <f t="shared" si="16"/>
        <v>1903</v>
      </c>
      <c r="W17" s="29">
        <f t="shared" si="4"/>
        <v>4.296875</v>
      </c>
      <c r="X17" s="54">
        <f>+'Буш вакт'!D114</f>
        <v>529</v>
      </c>
      <c r="Y17" s="29">
        <f>+'Буш вакт'!R114</f>
        <v>321</v>
      </c>
      <c r="Z17" s="29">
        <f>+'Буш вакт'!S114</f>
        <v>5939</v>
      </c>
      <c r="AA17" s="54">
        <f>+'Буш вакт'!F114</f>
        <v>748</v>
      </c>
      <c r="AB17" s="29">
        <f>+'Буш вакт'!X114</f>
        <v>679</v>
      </c>
      <c r="AC17" s="29">
        <f>+'Буш вакт'!Y114</f>
        <v>28410</v>
      </c>
      <c r="AD17" s="54">
        <f>+'Буш вакт'!H114</f>
        <v>203</v>
      </c>
      <c r="AE17" s="29">
        <f>+'Буш вакт'!AD114</f>
        <v>241</v>
      </c>
      <c r="AF17" s="29">
        <f>+'Буш вакт'!AE114</f>
        <v>4278</v>
      </c>
      <c r="AG17" s="54">
        <f>+'Буш вакт'!J114</f>
        <v>423</v>
      </c>
      <c r="AH17" s="29">
        <f>+'Буш вакт'!AJ114</f>
        <v>281</v>
      </c>
      <c r="AI17" s="29">
        <f>+'Буш вакт'!AK114</f>
        <v>5661</v>
      </c>
      <c r="AJ17" s="55">
        <f t="shared" si="17"/>
        <v>220</v>
      </c>
      <c r="AK17" s="55">
        <f t="shared" si="18"/>
        <v>13056</v>
      </c>
      <c r="AL17" s="29">
        <f>+'Буш вакт'!N114</f>
        <v>26</v>
      </c>
      <c r="AM17" s="29">
        <f>+'Буш вакт'!O114</f>
        <v>2292</v>
      </c>
      <c r="AN17" s="29">
        <f>+'Буш вакт'!T114</f>
        <v>112</v>
      </c>
      <c r="AO17" s="29">
        <f>+'Буш вакт'!U114</f>
        <v>7379</v>
      </c>
      <c r="AP17" s="29">
        <f>+'Буш вакт'!Z114</f>
        <v>63</v>
      </c>
      <c r="AQ17" s="29">
        <f>+'Буш вакт'!AA114</f>
        <v>1719</v>
      </c>
      <c r="AR17" s="29">
        <f>+'Буш вакт'!AF114</f>
        <v>19</v>
      </c>
      <c r="AS17" s="29">
        <f>+'Буш вакт'!AG114</f>
        <v>1666</v>
      </c>
      <c r="AT17" s="65">
        <f t="shared" si="5"/>
        <v>1903</v>
      </c>
      <c r="AU17" s="35">
        <f t="shared" si="6"/>
        <v>1522</v>
      </c>
      <c r="AV17" s="34">
        <f t="shared" si="20"/>
        <v>79.978980557015234</v>
      </c>
      <c r="AW17" s="34">
        <v>82433</v>
      </c>
      <c r="AX17" s="35">
        <f t="shared" si="7"/>
        <v>44288</v>
      </c>
      <c r="AY17" s="34">
        <f t="shared" si="19"/>
        <v>53.726056312399159</v>
      </c>
      <c r="AZ17" s="36">
        <f>+'Буш вакт'!D114</f>
        <v>529</v>
      </c>
      <c r="BA17" s="34">
        <f>+'Буш вакт'!R114</f>
        <v>321</v>
      </c>
      <c r="BB17" s="34">
        <f>+'Буш вакт'!S114</f>
        <v>5939</v>
      </c>
      <c r="BC17" s="36">
        <f>+'Буш вакт'!F114</f>
        <v>748</v>
      </c>
      <c r="BD17" s="34">
        <f>+'Буш вакт'!X114</f>
        <v>679</v>
      </c>
      <c r="BE17" s="34">
        <f>+'Буш вакт'!Y114</f>
        <v>28410</v>
      </c>
      <c r="BF17" s="36">
        <f>+'Буш вакт'!H114</f>
        <v>203</v>
      </c>
      <c r="BG17" s="34">
        <f>+'Буш вакт'!AD114</f>
        <v>241</v>
      </c>
      <c r="BH17" s="34">
        <f>+'Буш вакт'!AE114</f>
        <v>4278</v>
      </c>
      <c r="BI17" s="36">
        <f>+'Буш вакт'!J114</f>
        <v>423</v>
      </c>
      <c r="BJ17" s="34">
        <f>+'Буш вакт'!AJ114</f>
        <v>281</v>
      </c>
      <c r="BK17" s="19">
        <f>+'Буш вакт'!AK114</f>
        <v>5661</v>
      </c>
    </row>
    <row r="18" spans="1:63" ht="86.25" customHeight="1" x14ac:dyDescent="0.3">
      <c r="A18" s="44">
        <v>9</v>
      </c>
      <c r="B18" s="45" t="s">
        <v>120</v>
      </c>
      <c r="C18" s="23">
        <f t="shared" si="2"/>
        <v>6372</v>
      </c>
      <c r="D18" s="30">
        <f t="shared" si="8"/>
        <v>28016</v>
      </c>
      <c r="E18" s="29">
        <f t="shared" si="9"/>
        <v>439.67357187696172</v>
      </c>
      <c r="F18" s="31">
        <f>+'Буш вакт'!C131</f>
        <v>133</v>
      </c>
      <c r="G18" s="29">
        <f>+'Буш вакт'!Q131</f>
        <v>58</v>
      </c>
      <c r="H18" s="29">
        <f t="shared" si="10"/>
        <v>43.609022556390975</v>
      </c>
      <c r="I18" s="31">
        <f>+'Буш вакт'!E131</f>
        <v>265</v>
      </c>
      <c r="J18" s="29">
        <f>+'Буш вакт'!W131</f>
        <v>114</v>
      </c>
      <c r="K18" s="29">
        <f t="shared" si="11"/>
        <v>43.018867924528301</v>
      </c>
      <c r="L18" s="31">
        <f>+'Буш вакт'!G131</f>
        <v>24</v>
      </c>
      <c r="M18" s="29">
        <f>+'Буш вакт'!AC131</f>
        <v>138</v>
      </c>
      <c r="N18" s="29">
        <f t="shared" si="12"/>
        <v>575</v>
      </c>
      <c r="O18" s="31">
        <f>+'Буш вакт'!I131</f>
        <v>5950</v>
      </c>
      <c r="P18" s="29">
        <f>+'Буш вакт'!AI131</f>
        <v>27706</v>
      </c>
      <c r="Q18" s="29">
        <f t="shared" si="13"/>
        <v>465.64705882352939</v>
      </c>
      <c r="R18" s="54">
        <f t="shared" si="14"/>
        <v>1072.25</v>
      </c>
      <c r="S18" s="29">
        <f t="shared" si="14"/>
        <v>2674</v>
      </c>
      <c r="T18" s="29">
        <f t="shared" si="3"/>
        <v>249.38214035905804</v>
      </c>
      <c r="U18" s="54">
        <f t="shared" si="15"/>
        <v>54476</v>
      </c>
      <c r="V18" s="29">
        <f t="shared" si="16"/>
        <v>1072.25</v>
      </c>
      <c r="W18" s="29">
        <f t="shared" si="4"/>
        <v>1.9682979660768045</v>
      </c>
      <c r="X18" s="54">
        <f>+'Буш вакт'!D131</f>
        <v>64</v>
      </c>
      <c r="Y18" s="29">
        <f>+'Буш вакт'!R131</f>
        <v>806</v>
      </c>
      <c r="Z18" s="29">
        <f>+'Буш вакт'!S131</f>
        <v>11432</v>
      </c>
      <c r="AA18" s="54">
        <f>+'Буш вакт'!F131</f>
        <v>24.25</v>
      </c>
      <c r="AB18" s="29">
        <f>+'Буш вакт'!X131</f>
        <v>811</v>
      </c>
      <c r="AC18" s="29">
        <f>+'Буш вакт'!Y131</f>
        <v>17609</v>
      </c>
      <c r="AD18" s="54">
        <f>+'Буш вакт'!H131</f>
        <v>418</v>
      </c>
      <c r="AE18" s="29">
        <f>+'Буш вакт'!AD131</f>
        <v>448</v>
      </c>
      <c r="AF18" s="29">
        <f>+'Буш вакт'!AE131</f>
        <v>9700</v>
      </c>
      <c r="AG18" s="54">
        <f>+'Буш вакт'!J131</f>
        <v>566</v>
      </c>
      <c r="AH18" s="29">
        <f>+'Буш вакт'!AJ131</f>
        <v>609</v>
      </c>
      <c r="AI18" s="29">
        <f>+'Буш вакт'!AK131</f>
        <v>15735</v>
      </c>
      <c r="AJ18" s="55">
        <f t="shared" si="17"/>
        <v>290</v>
      </c>
      <c r="AK18" s="55">
        <f t="shared" si="18"/>
        <v>12903</v>
      </c>
      <c r="AL18" s="29">
        <f>+'Буш вакт'!N131</f>
        <v>92</v>
      </c>
      <c r="AM18" s="29">
        <f>+'Буш вакт'!O131</f>
        <v>5821</v>
      </c>
      <c r="AN18" s="29">
        <f>+'Буш вакт'!T131</f>
        <v>91</v>
      </c>
      <c r="AO18" s="29">
        <f>+'Буш вакт'!U131</f>
        <v>4171</v>
      </c>
      <c r="AP18" s="29">
        <f>+'Буш вакт'!Z131</f>
        <v>38</v>
      </c>
      <c r="AQ18" s="29">
        <f>+'Буш вакт'!AA131</f>
        <v>919</v>
      </c>
      <c r="AR18" s="29">
        <f>+'Буш вакт'!AF131</f>
        <v>69</v>
      </c>
      <c r="AS18" s="29">
        <f>+'Буш вакт'!AG131</f>
        <v>1992</v>
      </c>
      <c r="AT18" s="65">
        <v>2674</v>
      </c>
      <c r="AU18" s="35">
        <f t="shared" si="6"/>
        <v>2674</v>
      </c>
      <c r="AV18" s="34">
        <f t="shared" si="20"/>
        <v>100</v>
      </c>
      <c r="AW18" s="34">
        <v>159445</v>
      </c>
      <c r="AX18" s="35">
        <f t="shared" si="7"/>
        <v>54476</v>
      </c>
      <c r="AY18" s="34">
        <f t="shared" si="19"/>
        <v>34.16601335883847</v>
      </c>
      <c r="AZ18" s="36">
        <f>+'Буш вакт'!D131</f>
        <v>64</v>
      </c>
      <c r="BA18" s="34">
        <f>+'Буш вакт'!R131</f>
        <v>806</v>
      </c>
      <c r="BB18" s="34">
        <f>+'Буш вакт'!S131</f>
        <v>11432</v>
      </c>
      <c r="BC18" s="36">
        <f>+'Буш вакт'!F131</f>
        <v>24.25</v>
      </c>
      <c r="BD18" s="34">
        <f>+'Буш вакт'!X131</f>
        <v>811</v>
      </c>
      <c r="BE18" s="34">
        <f>+'Буш вакт'!Y131</f>
        <v>17609</v>
      </c>
      <c r="BF18" s="36">
        <f>+'Буш вакт'!H131</f>
        <v>418</v>
      </c>
      <c r="BG18" s="34">
        <f>+'Буш вакт'!AD131</f>
        <v>448</v>
      </c>
      <c r="BH18" s="34">
        <f>+'Буш вакт'!AE131</f>
        <v>9700</v>
      </c>
      <c r="BI18" s="36">
        <f>+'Буш вакт'!J131</f>
        <v>566</v>
      </c>
      <c r="BJ18" s="34">
        <f>+'Буш вакт'!AJ131</f>
        <v>609</v>
      </c>
      <c r="BK18" s="19">
        <f>+'Буш вакт'!AK131</f>
        <v>15735</v>
      </c>
    </row>
    <row r="19" spans="1:63" ht="86.25" customHeight="1" x14ac:dyDescent="0.3">
      <c r="A19" s="44">
        <v>10</v>
      </c>
      <c r="B19" s="45" t="s">
        <v>121</v>
      </c>
      <c r="C19" s="23">
        <f t="shared" si="2"/>
        <v>49359</v>
      </c>
      <c r="D19" s="30">
        <f t="shared" si="8"/>
        <v>77036</v>
      </c>
      <c r="E19" s="29">
        <f t="shared" si="9"/>
        <v>156.0728539881278</v>
      </c>
      <c r="F19" s="31">
        <v>507</v>
      </c>
      <c r="G19" s="29">
        <f>+'Буш вакт'!Q143</f>
        <v>453</v>
      </c>
      <c r="H19" s="29">
        <f t="shared" si="10"/>
        <v>89.349112426035504</v>
      </c>
      <c r="I19" s="31">
        <v>3713</v>
      </c>
      <c r="J19" s="29">
        <v>3952</v>
      </c>
      <c r="K19" s="29">
        <f t="shared" si="11"/>
        <v>106.43684352275788</v>
      </c>
      <c r="L19" s="31">
        <v>309</v>
      </c>
      <c r="M19" s="29">
        <f>+'Буш вакт'!AC143</f>
        <v>265</v>
      </c>
      <c r="N19" s="29">
        <f t="shared" si="12"/>
        <v>85.760517799352755</v>
      </c>
      <c r="O19" s="31">
        <v>44830</v>
      </c>
      <c r="P19" s="29">
        <f>+'Буш вакт'!AI143</f>
        <v>72366</v>
      </c>
      <c r="Q19" s="29">
        <f t="shared" si="13"/>
        <v>161.42315413785411</v>
      </c>
      <c r="R19" s="54">
        <f t="shared" si="14"/>
        <v>1757</v>
      </c>
      <c r="S19" s="29">
        <f t="shared" si="14"/>
        <v>2084</v>
      </c>
      <c r="T19" s="29">
        <f t="shared" si="3"/>
        <v>118.61126920887877</v>
      </c>
      <c r="U19" s="54">
        <f t="shared" si="15"/>
        <v>71003</v>
      </c>
      <c r="V19" s="29">
        <f t="shared" si="16"/>
        <v>1757</v>
      </c>
      <c r="W19" s="29">
        <f t="shared" si="4"/>
        <v>2.474543329155106</v>
      </c>
      <c r="X19" s="54">
        <f>+'Буш вакт'!D143</f>
        <v>300</v>
      </c>
      <c r="Y19" s="29">
        <f>+'Буш вакт'!R143</f>
        <v>329</v>
      </c>
      <c r="Z19" s="29">
        <f>+'Буш вакт'!S143</f>
        <v>12236</v>
      </c>
      <c r="AA19" s="54">
        <f>+'Буш вакт'!F143</f>
        <v>379</v>
      </c>
      <c r="AB19" s="29">
        <f>+'Буш вакт'!X143</f>
        <v>292</v>
      </c>
      <c r="AC19" s="29">
        <f>+'Буш вакт'!Y143</f>
        <v>13183</v>
      </c>
      <c r="AD19" s="54">
        <f>+'Буш вакт'!H143</f>
        <v>372</v>
      </c>
      <c r="AE19" s="29">
        <f>+'Буш вакт'!AD143</f>
        <v>565</v>
      </c>
      <c r="AF19" s="29">
        <f>+'Буш вакт'!AE143</f>
        <v>17013</v>
      </c>
      <c r="AG19" s="54">
        <f>+'Буш вакт'!J143</f>
        <v>706</v>
      </c>
      <c r="AH19" s="29">
        <f>+'Буш вакт'!AJ143</f>
        <v>898</v>
      </c>
      <c r="AI19" s="29">
        <f>+'Буш вакт'!AK143</f>
        <v>28571</v>
      </c>
      <c r="AJ19" s="55">
        <f t="shared" si="17"/>
        <v>350</v>
      </c>
      <c r="AK19" s="55">
        <f t="shared" si="18"/>
        <v>25254</v>
      </c>
      <c r="AL19" s="29">
        <v>75</v>
      </c>
      <c r="AM19" s="29">
        <v>7352</v>
      </c>
      <c r="AN19" s="29">
        <v>135</v>
      </c>
      <c r="AO19" s="29">
        <v>9682</v>
      </c>
      <c r="AP19" s="29">
        <v>31</v>
      </c>
      <c r="AQ19" s="29">
        <v>896</v>
      </c>
      <c r="AR19" s="29">
        <v>109</v>
      </c>
      <c r="AS19" s="29">
        <v>7324</v>
      </c>
      <c r="AT19" s="65">
        <v>2084</v>
      </c>
      <c r="AU19" s="35">
        <f t="shared" si="6"/>
        <v>2084</v>
      </c>
      <c r="AV19" s="34">
        <f t="shared" si="20"/>
        <v>100</v>
      </c>
      <c r="AW19" s="34">
        <v>74987</v>
      </c>
      <c r="AX19" s="35">
        <f t="shared" si="7"/>
        <v>71003</v>
      </c>
      <c r="AY19" s="34">
        <f t="shared" si="19"/>
        <v>94.687079093709571</v>
      </c>
      <c r="AZ19" s="36">
        <f>+'Буш вакт'!D143</f>
        <v>300</v>
      </c>
      <c r="BA19" s="34">
        <f>+'Буш вакт'!R143</f>
        <v>329</v>
      </c>
      <c r="BB19" s="34">
        <f>+'Буш вакт'!S143</f>
        <v>12236</v>
      </c>
      <c r="BC19" s="36">
        <f>+'Буш вакт'!F143</f>
        <v>379</v>
      </c>
      <c r="BD19" s="34">
        <f>+'Буш вакт'!X143</f>
        <v>292</v>
      </c>
      <c r="BE19" s="34">
        <f>+'Буш вакт'!Y143</f>
        <v>13183</v>
      </c>
      <c r="BF19" s="36">
        <f>+'Буш вакт'!H143</f>
        <v>372</v>
      </c>
      <c r="BG19" s="34">
        <f>+'Буш вакт'!AD143</f>
        <v>565</v>
      </c>
      <c r="BH19" s="34">
        <f>+'Буш вакт'!AE143</f>
        <v>17013</v>
      </c>
      <c r="BI19" s="36">
        <f>+'Буш вакт'!J143</f>
        <v>706</v>
      </c>
      <c r="BJ19" s="34">
        <f>+'Буш вакт'!AJ143</f>
        <v>898</v>
      </c>
      <c r="BK19" s="19">
        <f>+'Буш вакт'!AK143</f>
        <v>28571</v>
      </c>
    </row>
    <row r="20" spans="1:63" ht="86.25" customHeight="1" x14ac:dyDescent="0.3">
      <c r="A20" s="44">
        <v>11</v>
      </c>
      <c r="B20" s="45" t="s">
        <v>122</v>
      </c>
      <c r="C20" s="23">
        <f t="shared" si="2"/>
        <v>151588</v>
      </c>
      <c r="D20" s="30">
        <f t="shared" si="8"/>
        <v>97052</v>
      </c>
      <c r="E20" s="29">
        <f t="shared" si="9"/>
        <v>64.023537483178089</v>
      </c>
      <c r="F20" s="31">
        <f>+'Буш вакт'!C159</f>
        <v>5252</v>
      </c>
      <c r="G20" s="29">
        <f>+'Буш вакт'!Q159</f>
        <v>456</v>
      </c>
      <c r="H20" s="29">
        <f t="shared" si="10"/>
        <v>8.6824067022086826</v>
      </c>
      <c r="I20" s="31">
        <f>+'Буш вакт'!E159</f>
        <v>10628</v>
      </c>
      <c r="J20" s="29">
        <f>+'Буш вакт'!W159</f>
        <v>10943</v>
      </c>
      <c r="K20" s="29">
        <f t="shared" si="11"/>
        <v>102.96386902521641</v>
      </c>
      <c r="L20" s="31">
        <f>+'Буш вакт'!G159</f>
        <v>493</v>
      </c>
      <c r="M20" s="29">
        <f>+'Буш вакт'!AC159</f>
        <v>579</v>
      </c>
      <c r="N20" s="29">
        <f t="shared" si="12"/>
        <v>117.44421906693712</v>
      </c>
      <c r="O20" s="31">
        <f>+'Буш вакт'!I159</f>
        <v>135215</v>
      </c>
      <c r="P20" s="29">
        <f>+'Буш вакт'!AI159</f>
        <v>85074</v>
      </c>
      <c r="Q20" s="29">
        <f t="shared" si="13"/>
        <v>62.917575712753759</v>
      </c>
      <c r="R20" s="54">
        <f t="shared" si="14"/>
        <v>156</v>
      </c>
      <c r="S20" s="29">
        <f t="shared" si="14"/>
        <v>148</v>
      </c>
      <c r="T20" s="29">
        <f t="shared" si="3"/>
        <v>94.871794871794876</v>
      </c>
      <c r="U20" s="54">
        <f t="shared" si="15"/>
        <v>3281</v>
      </c>
      <c r="V20" s="29">
        <f t="shared" si="16"/>
        <v>156</v>
      </c>
      <c r="W20" s="29">
        <f t="shared" si="4"/>
        <v>4.7546479731789093</v>
      </c>
      <c r="X20" s="54">
        <f>+'Буш вакт'!D159</f>
        <v>20</v>
      </c>
      <c r="Y20" s="29">
        <f>+'Буш вакт'!R159</f>
        <v>20</v>
      </c>
      <c r="Z20" s="29">
        <f>+'Буш вакт'!S159</f>
        <v>184</v>
      </c>
      <c r="AA20" s="54">
        <f>+'Буш вакт'!F159</f>
        <v>136</v>
      </c>
      <c r="AB20" s="29">
        <f>+'Буш вакт'!X159</f>
        <v>128</v>
      </c>
      <c r="AC20" s="29">
        <f>+'Буш вакт'!Y159</f>
        <v>3097</v>
      </c>
      <c r="AD20" s="54">
        <f>+'Буш вакт'!H159</f>
        <v>0</v>
      </c>
      <c r="AE20" s="29">
        <f>+'Буш вакт'!AD159</f>
        <v>0</v>
      </c>
      <c r="AF20" s="29">
        <f>+'Буш вакт'!AE159</f>
        <v>0</v>
      </c>
      <c r="AG20" s="54">
        <f>+'Буш вакт'!J159</f>
        <v>0</v>
      </c>
      <c r="AH20" s="29">
        <f>+'Буш вакт'!AJ159</f>
        <v>0</v>
      </c>
      <c r="AI20" s="29">
        <f>+'Буш вакт'!AK159</f>
        <v>0</v>
      </c>
      <c r="AJ20" s="55">
        <f t="shared" si="17"/>
        <v>187</v>
      </c>
      <c r="AK20" s="55">
        <f t="shared" si="18"/>
        <v>7204</v>
      </c>
      <c r="AL20" s="29">
        <f>+'Буш вакт'!N159</f>
        <v>16</v>
      </c>
      <c r="AM20" s="29">
        <f>+'Буш вакт'!O159</f>
        <v>2027</v>
      </c>
      <c r="AN20" s="29">
        <f>+'Буш вакт'!T159</f>
        <v>125</v>
      </c>
      <c r="AO20" s="29">
        <f>+'Буш вакт'!U159</f>
        <v>3872</v>
      </c>
      <c r="AP20" s="29">
        <f>+'Буш вакт'!Z159</f>
        <v>9</v>
      </c>
      <c r="AQ20" s="29">
        <f>+'Буш вакт'!AA159</f>
        <v>356</v>
      </c>
      <c r="AR20" s="29">
        <f>+'Буш вакт'!AF159</f>
        <v>37</v>
      </c>
      <c r="AS20" s="29">
        <f>+'Буш вакт'!AG159</f>
        <v>949</v>
      </c>
      <c r="AT20" s="65">
        <f t="shared" si="5"/>
        <v>156</v>
      </c>
      <c r="AU20" s="35">
        <f t="shared" si="6"/>
        <v>148</v>
      </c>
      <c r="AV20" s="34">
        <f t="shared" si="20"/>
        <v>94.871794871794876</v>
      </c>
      <c r="AW20" s="34">
        <v>3281</v>
      </c>
      <c r="AX20" s="35">
        <f t="shared" si="7"/>
        <v>3281</v>
      </c>
      <c r="AY20" s="34">
        <f t="shared" si="19"/>
        <v>100</v>
      </c>
      <c r="AZ20" s="36">
        <f>+'Буш вакт'!D159</f>
        <v>20</v>
      </c>
      <c r="BA20" s="34">
        <f>+'Буш вакт'!R159</f>
        <v>20</v>
      </c>
      <c r="BB20" s="34">
        <f>+'Буш вакт'!S159</f>
        <v>184</v>
      </c>
      <c r="BC20" s="36">
        <f>+'Буш вакт'!F159</f>
        <v>136</v>
      </c>
      <c r="BD20" s="34">
        <f>+'Буш вакт'!X159</f>
        <v>128</v>
      </c>
      <c r="BE20" s="34">
        <f>+'Буш вакт'!Y159</f>
        <v>3097</v>
      </c>
      <c r="BF20" s="36">
        <f>+'Буш вакт'!H159</f>
        <v>0</v>
      </c>
      <c r="BG20" s="34">
        <f>+'Буш вакт'!AD159</f>
        <v>0</v>
      </c>
      <c r="BH20" s="34">
        <f>+'Буш вакт'!AE159</f>
        <v>0</v>
      </c>
      <c r="BI20" s="36">
        <f>+'Буш вакт'!J159</f>
        <v>0</v>
      </c>
      <c r="BJ20" s="34">
        <f>+'Буш вакт'!AJ159</f>
        <v>0</v>
      </c>
      <c r="BK20" s="19">
        <f>+'Буш вакт'!AK159</f>
        <v>0</v>
      </c>
    </row>
    <row r="21" spans="1:63" ht="86.25" customHeight="1" x14ac:dyDescent="0.3">
      <c r="A21" s="44">
        <v>12</v>
      </c>
      <c r="B21" s="45" t="s">
        <v>123</v>
      </c>
      <c r="C21" s="23">
        <f t="shared" si="2"/>
        <v>43020</v>
      </c>
      <c r="D21" s="30">
        <f t="shared" si="8"/>
        <v>15909</v>
      </c>
      <c r="E21" s="29">
        <f t="shared" si="9"/>
        <v>36.980474198047418</v>
      </c>
      <c r="F21" s="31">
        <f>+'Буш вакт'!C182</f>
        <v>4300</v>
      </c>
      <c r="G21" s="29">
        <f>+'Буш вакт'!Q182</f>
        <v>830</v>
      </c>
      <c r="H21" s="29">
        <f t="shared" si="10"/>
        <v>19.302325581395348</v>
      </c>
      <c r="I21" s="31">
        <f>+'Буш вакт'!E182</f>
        <v>7810</v>
      </c>
      <c r="J21" s="29">
        <f>+'Буш вакт'!W182</f>
        <v>1881</v>
      </c>
      <c r="K21" s="29">
        <f t="shared" si="11"/>
        <v>24.08450704225352</v>
      </c>
      <c r="L21" s="31">
        <f>+'Буш вакт'!G182</f>
        <v>2710</v>
      </c>
      <c r="M21" s="29">
        <f>+'Буш вакт'!AC182</f>
        <v>861</v>
      </c>
      <c r="N21" s="29">
        <f t="shared" si="12"/>
        <v>31.771217712177123</v>
      </c>
      <c r="O21" s="31">
        <f>+'Буш вакт'!I182</f>
        <v>28200</v>
      </c>
      <c r="P21" s="29">
        <f>+'Буш вакт'!AI182</f>
        <v>12337</v>
      </c>
      <c r="Q21" s="29">
        <f t="shared" si="13"/>
        <v>43.748226950354606</v>
      </c>
      <c r="R21" s="54">
        <f t="shared" si="14"/>
        <v>1983</v>
      </c>
      <c r="S21" s="29">
        <f t="shared" si="14"/>
        <v>3883</v>
      </c>
      <c r="T21" s="29">
        <f t="shared" si="3"/>
        <v>195.81442259203229</v>
      </c>
      <c r="U21" s="54">
        <f t="shared" si="15"/>
        <v>169858</v>
      </c>
      <c r="V21" s="29">
        <f t="shared" si="16"/>
        <v>1983</v>
      </c>
      <c r="W21" s="29">
        <f t="shared" si="4"/>
        <v>1.1674457488019405</v>
      </c>
      <c r="X21" s="54">
        <f>+'Буш вакт'!D182</f>
        <v>411</v>
      </c>
      <c r="Y21" s="29">
        <f>+'Буш вакт'!R182</f>
        <v>1593</v>
      </c>
      <c r="Z21" s="29">
        <f>+'Буш вакт'!S182</f>
        <v>53136</v>
      </c>
      <c r="AA21" s="54">
        <f>+'Буш вакт'!F182</f>
        <v>611</v>
      </c>
      <c r="AB21" s="29">
        <f>+'Буш вакт'!X182</f>
        <v>697</v>
      </c>
      <c r="AC21" s="29">
        <f>+'Буш вакт'!Y182</f>
        <v>29972</v>
      </c>
      <c r="AD21" s="54">
        <f>+'Буш вакт'!H182</f>
        <v>464</v>
      </c>
      <c r="AE21" s="29">
        <f>+'Буш вакт'!AD182</f>
        <v>1593</v>
      </c>
      <c r="AF21" s="29">
        <f>+'Буш вакт'!AE182</f>
        <v>53136</v>
      </c>
      <c r="AG21" s="54">
        <f>+'Буш вакт'!J182</f>
        <v>497</v>
      </c>
      <c r="AH21" s="29">
        <f>+'Буш вакт'!AJ182</f>
        <v>0</v>
      </c>
      <c r="AI21" s="29">
        <f>+'Буш вакт'!AK182</f>
        <v>33614</v>
      </c>
      <c r="AJ21" s="55">
        <f t="shared" si="17"/>
        <v>471</v>
      </c>
      <c r="AK21" s="55">
        <f t="shared" si="18"/>
        <v>49674</v>
      </c>
      <c r="AL21" s="29">
        <f>+'Буш вакт'!N182</f>
        <v>64</v>
      </c>
      <c r="AM21" s="29">
        <f>+'Буш вакт'!O182</f>
        <v>7206</v>
      </c>
      <c r="AN21" s="29">
        <f>+'Буш вакт'!T182</f>
        <v>228</v>
      </c>
      <c r="AO21" s="29">
        <f>+'Буш вакт'!U182</f>
        <v>30632</v>
      </c>
      <c r="AP21" s="29">
        <f>+'Буш вакт'!Z182</f>
        <v>94</v>
      </c>
      <c r="AQ21" s="29">
        <f>+'Буш вакт'!AA182</f>
        <v>5930</v>
      </c>
      <c r="AR21" s="29">
        <f>+'Буш вакт'!AF182</f>
        <v>85</v>
      </c>
      <c r="AS21" s="29">
        <f>+'Буш вакт'!AG182</f>
        <v>5906</v>
      </c>
      <c r="AT21" s="65">
        <v>3883</v>
      </c>
      <c r="AU21" s="35">
        <f t="shared" si="6"/>
        <v>3883</v>
      </c>
      <c r="AV21" s="34">
        <f t="shared" si="20"/>
        <v>100</v>
      </c>
      <c r="AW21" s="34">
        <v>76593</v>
      </c>
      <c r="AX21" s="35">
        <f t="shared" si="7"/>
        <v>169858</v>
      </c>
      <c r="AY21" s="34">
        <f t="shared" si="19"/>
        <v>221.76700220646796</v>
      </c>
      <c r="AZ21" s="36">
        <f>+'Буш вакт'!D182</f>
        <v>411</v>
      </c>
      <c r="BA21" s="34">
        <f>+'Буш вакт'!R182</f>
        <v>1593</v>
      </c>
      <c r="BB21" s="34">
        <f>+'Буш вакт'!S182</f>
        <v>53136</v>
      </c>
      <c r="BC21" s="36">
        <f>+'Буш вакт'!F182</f>
        <v>611</v>
      </c>
      <c r="BD21" s="34">
        <f>+'Буш вакт'!X182</f>
        <v>697</v>
      </c>
      <c r="BE21" s="34">
        <f>+'Буш вакт'!Y182</f>
        <v>29972</v>
      </c>
      <c r="BF21" s="36">
        <f>+'Буш вакт'!H182</f>
        <v>464</v>
      </c>
      <c r="BG21" s="34">
        <f>+'Буш вакт'!AD182</f>
        <v>1593</v>
      </c>
      <c r="BH21" s="34">
        <f>+'Буш вакт'!AE182</f>
        <v>53136</v>
      </c>
      <c r="BI21" s="36">
        <f>+'Буш вакт'!J182</f>
        <v>497</v>
      </c>
      <c r="BJ21" s="34">
        <f>+'Буш вакт'!AJ182</f>
        <v>0</v>
      </c>
      <c r="BK21" s="19">
        <f>+'Буш вакт'!AK182</f>
        <v>33614</v>
      </c>
    </row>
    <row r="22" spans="1:63" ht="86.25" customHeight="1" x14ac:dyDescent="0.3">
      <c r="A22" s="44">
        <v>13</v>
      </c>
      <c r="B22" s="45" t="s">
        <v>124</v>
      </c>
      <c r="C22" s="23">
        <f>+F22+I22+L22+O22</f>
        <v>19060</v>
      </c>
      <c r="D22" s="30">
        <f t="shared" si="8"/>
        <v>15909</v>
      </c>
      <c r="E22" s="29">
        <f t="shared" si="9"/>
        <v>83.467995802728225</v>
      </c>
      <c r="F22" s="31">
        <f>+'Буш вакт'!C202</f>
        <v>1123</v>
      </c>
      <c r="G22" s="29">
        <f>+'Буш вакт'!Q182</f>
        <v>830</v>
      </c>
      <c r="H22" s="29">
        <f t="shared" si="10"/>
        <v>73.909171861086378</v>
      </c>
      <c r="I22" s="31">
        <f>+'Буш вакт'!E202</f>
        <v>2664</v>
      </c>
      <c r="J22" s="29">
        <f>+'Буш вакт'!W182</f>
        <v>1881</v>
      </c>
      <c r="K22" s="29">
        <f t="shared" si="11"/>
        <v>70.608108108108112</v>
      </c>
      <c r="L22" s="31">
        <f>+'Буш вакт'!G202</f>
        <v>906</v>
      </c>
      <c r="M22" s="29">
        <f>+'Буш вакт'!AC182</f>
        <v>861</v>
      </c>
      <c r="N22" s="29">
        <f t="shared" si="12"/>
        <v>95.033112582781456</v>
      </c>
      <c r="O22" s="31">
        <f>+'Буш вакт'!I202</f>
        <v>14367</v>
      </c>
      <c r="P22" s="29">
        <f>+'Буш вакт'!AI182</f>
        <v>12337</v>
      </c>
      <c r="Q22" s="29">
        <f t="shared" si="13"/>
        <v>85.870397438574514</v>
      </c>
      <c r="R22" s="54">
        <f t="shared" si="14"/>
        <v>1983</v>
      </c>
      <c r="S22" s="29">
        <f t="shared" si="14"/>
        <v>3883</v>
      </c>
      <c r="T22" s="29">
        <f t="shared" si="3"/>
        <v>195.81442259203229</v>
      </c>
      <c r="U22" s="54">
        <f t="shared" si="15"/>
        <v>169858</v>
      </c>
      <c r="V22" s="29">
        <f t="shared" si="16"/>
        <v>1983</v>
      </c>
      <c r="W22" s="29">
        <f t="shared" si="4"/>
        <v>1.1674457488019405</v>
      </c>
      <c r="X22" s="54">
        <f>+'Буш вакт'!D182</f>
        <v>411</v>
      </c>
      <c r="Y22" s="29">
        <f>+'Буш вакт'!R182</f>
        <v>1593</v>
      </c>
      <c r="Z22" s="29">
        <f>+'Буш вакт'!S182</f>
        <v>53136</v>
      </c>
      <c r="AA22" s="54">
        <f>+'Буш вакт'!F182</f>
        <v>611</v>
      </c>
      <c r="AB22" s="29">
        <f>+'Буш вакт'!X182</f>
        <v>697</v>
      </c>
      <c r="AC22" s="29">
        <f>+'Буш вакт'!Y182</f>
        <v>29972</v>
      </c>
      <c r="AD22" s="54">
        <f>+'Буш вакт'!H182</f>
        <v>464</v>
      </c>
      <c r="AE22" s="29">
        <f>+'Буш вакт'!AD182</f>
        <v>1593</v>
      </c>
      <c r="AF22" s="29">
        <f>+'Буш вакт'!AE182</f>
        <v>53136</v>
      </c>
      <c r="AG22" s="54">
        <f>+'Буш вакт'!J182</f>
        <v>497</v>
      </c>
      <c r="AH22" s="29">
        <f>+'Буш вакт'!AJ182</f>
        <v>0</v>
      </c>
      <c r="AI22" s="29">
        <f>+'Буш вакт'!AK182</f>
        <v>33614</v>
      </c>
      <c r="AJ22" s="55">
        <f t="shared" si="17"/>
        <v>471</v>
      </c>
      <c r="AK22" s="55">
        <f t="shared" si="18"/>
        <v>49674</v>
      </c>
      <c r="AL22" s="29">
        <f>+'Буш вакт'!N182</f>
        <v>64</v>
      </c>
      <c r="AM22" s="29">
        <f>+'Буш вакт'!O182</f>
        <v>7206</v>
      </c>
      <c r="AN22" s="29">
        <f>+'Буш вакт'!T182</f>
        <v>228</v>
      </c>
      <c r="AO22" s="29">
        <f>+'Буш вакт'!U182</f>
        <v>30632</v>
      </c>
      <c r="AP22" s="29">
        <f>+'Буш вакт'!Z182</f>
        <v>94</v>
      </c>
      <c r="AQ22" s="29">
        <f>+'Буш вакт'!AA182</f>
        <v>5930</v>
      </c>
      <c r="AR22" s="29">
        <f>+'Буш вакт'!AF182</f>
        <v>85</v>
      </c>
      <c r="AS22" s="29">
        <f>+'Буш вакт'!AG182</f>
        <v>5906</v>
      </c>
      <c r="AT22" s="65">
        <f t="shared" si="5"/>
        <v>5807</v>
      </c>
      <c r="AU22" s="35">
        <f t="shared" si="6"/>
        <v>4735.6499999999996</v>
      </c>
      <c r="AV22" s="34">
        <f t="shared" si="20"/>
        <v>81.550714654727045</v>
      </c>
      <c r="AW22" s="34">
        <v>21420</v>
      </c>
      <c r="AX22" s="35">
        <f t="shared" si="7"/>
        <v>72196</v>
      </c>
      <c r="AY22" s="34">
        <f t="shared" si="19"/>
        <v>337.04948646125115</v>
      </c>
      <c r="AZ22" s="36">
        <f>+'Буш вакт'!D202</f>
        <v>1287</v>
      </c>
      <c r="BA22" s="34">
        <f>+'Буш вакт'!R202</f>
        <v>859</v>
      </c>
      <c r="BB22" s="34">
        <f>+'Буш вакт'!S202</f>
        <v>13698</v>
      </c>
      <c r="BC22" s="36">
        <f>+'Буш вакт'!F202</f>
        <v>3500</v>
      </c>
      <c r="BD22" s="34">
        <f>+'Буш вакт'!X202</f>
        <v>2974.65</v>
      </c>
      <c r="BE22" s="34">
        <f>+'Буш вакт'!Y202</f>
        <v>44948</v>
      </c>
      <c r="BF22" s="36">
        <f>+'Буш вакт'!H202</f>
        <v>530</v>
      </c>
      <c r="BG22" s="34">
        <f>+'Буш вакт'!AD202</f>
        <v>461</v>
      </c>
      <c r="BH22" s="34">
        <f>+'Буш вакт'!AE202</f>
        <v>7376</v>
      </c>
      <c r="BI22" s="36">
        <f>+'Буш вакт'!J202</f>
        <v>490</v>
      </c>
      <c r="BJ22" s="34">
        <f>+'Буш вакт'!AJ202</f>
        <v>441.00000000000006</v>
      </c>
      <c r="BK22" s="19">
        <f>+'Буш вакт'!AK202</f>
        <v>6174</v>
      </c>
    </row>
    <row r="23" spans="1:63" x14ac:dyDescent="0.3">
      <c r="AL23" s="43"/>
    </row>
    <row r="24" spans="1:63" x14ac:dyDescent="0.3">
      <c r="AL24" s="43"/>
    </row>
    <row r="25" spans="1:63" x14ac:dyDescent="0.3">
      <c r="AL25" s="43"/>
    </row>
    <row r="26" spans="1:63" x14ac:dyDescent="0.3">
      <c r="AL26" s="43"/>
    </row>
  </sheetData>
  <sheetProtection selectLockedCells="1" selectUnlockedCells="1"/>
  <mergeCells count="31">
    <mergeCell ref="BH2:BK2"/>
    <mergeCell ref="A9:B9"/>
    <mergeCell ref="AL6:AS6"/>
    <mergeCell ref="F7:H7"/>
    <mergeCell ref="I7:K7"/>
    <mergeCell ref="L7:N7"/>
    <mergeCell ref="O7:Q7"/>
    <mergeCell ref="X7:Z7"/>
    <mergeCell ref="AA7:AC7"/>
    <mergeCell ref="AD7:AF7"/>
    <mergeCell ref="AG7:AI7"/>
    <mergeCell ref="AL7:AM7"/>
    <mergeCell ref="A6:A8"/>
    <mergeCell ref="B6:B8"/>
    <mergeCell ref="AT6:AY7"/>
    <mergeCell ref="AZ6:BK6"/>
    <mergeCell ref="BH5:BK5"/>
    <mergeCell ref="BH3:BK3"/>
    <mergeCell ref="AN7:AO7"/>
    <mergeCell ref="AP7:AQ7"/>
    <mergeCell ref="AR7:AS7"/>
    <mergeCell ref="AZ7:BB7"/>
    <mergeCell ref="BC7:BE7"/>
    <mergeCell ref="BF7:BH7"/>
    <mergeCell ref="BI7:BK7"/>
    <mergeCell ref="A4:BK4"/>
    <mergeCell ref="C6:E7"/>
    <mergeCell ref="F6:Q6"/>
    <mergeCell ref="R6:W7"/>
    <mergeCell ref="X6:AI6"/>
    <mergeCell ref="AJ6:AK7"/>
  </mergeCells>
  <printOptions horizontalCentered="1"/>
  <pageMargins left="0.19685039370078741" right="0.15748031496062992" top="0.47244094488188981" bottom="0.27559055118110237" header="0.19685039370078741" footer="0.19685039370078741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BL26"/>
  <sheetViews>
    <sheetView topLeftCell="A2" zoomScale="40" zoomScaleNormal="40" zoomScaleSheetLayoutView="25" zoomScalePageLayoutView="10" workbookViewId="0">
      <pane xSplit="2" ySplit="8" topLeftCell="C13" activePane="bottomRight" state="frozen"/>
      <selection activeCell="A3" sqref="A3"/>
      <selection pane="topRight" activeCell="C3" sqref="C3"/>
      <selection pane="bottomLeft" activeCell="A9" sqref="A9"/>
      <selection pane="bottomRight" activeCell="BH5" sqref="BH5:BK5"/>
    </sheetView>
  </sheetViews>
  <sheetFormatPr defaultRowHeight="20.25" x14ac:dyDescent="0.3"/>
  <cols>
    <col min="1" max="1" width="8.140625" style="96" customWidth="1"/>
    <col min="2" max="2" width="32.42578125" style="96" customWidth="1"/>
    <col min="3" max="3" width="22.28515625" style="96" customWidth="1"/>
    <col min="4" max="4" width="20.42578125" style="96" customWidth="1"/>
    <col min="5" max="5" width="17.42578125" style="96" customWidth="1"/>
    <col min="6" max="6" width="18.28515625" style="96" customWidth="1"/>
    <col min="7" max="7" width="17.85546875" style="96" customWidth="1"/>
    <col min="8" max="8" width="16.7109375" style="96" hidden="1" customWidth="1"/>
    <col min="9" max="10" width="19.5703125" style="96" customWidth="1"/>
    <col min="11" max="11" width="16.7109375" style="96" hidden="1" customWidth="1"/>
    <col min="12" max="12" width="17" style="96" customWidth="1"/>
    <col min="13" max="13" width="18" style="96" customWidth="1"/>
    <col min="14" max="14" width="16.7109375" style="96" hidden="1" customWidth="1"/>
    <col min="15" max="15" width="23" style="96" customWidth="1"/>
    <col min="16" max="16" width="20.42578125" style="96" customWidth="1"/>
    <col min="17" max="17" width="16.7109375" style="96" hidden="1" customWidth="1"/>
    <col min="18" max="18" width="21" style="96" hidden="1" customWidth="1"/>
    <col min="19" max="19" width="19.140625" style="96" hidden="1" customWidth="1"/>
    <col min="20" max="20" width="16.28515625" style="96" hidden="1" customWidth="1"/>
    <col min="21" max="21" width="21.42578125" style="96" hidden="1" customWidth="1"/>
    <col min="22" max="22" width="20.85546875" style="96" hidden="1" customWidth="1"/>
    <col min="23" max="23" width="18" style="96" hidden="1" customWidth="1"/>
    <col min="24" max="24" width="18.28515625" style="96" hidden="1" customWidth="1"/>
    <col min="25" max="25" width="19.140625" style="96" hidden="1" customWidth="1"/>
    <col min="26" max="26" width="23" style="96" hidden="1" customWidth="1"/>
    <col min="27" max="27" width="18.28515625" style="96" hidden="1" customWidth="1"/>
    <col min="28" max="28" width="19.140625" style="96" hidden="1" customWidth="1"/>
    <col min="29" max="29" width="22.85546875" style="96" hidden="1" customWidth="1"/>
    <col min="30" max="30" width="20.42578125" style="96" hidden="1" customWidth="1"/>
    <col min="31" max="31" width="19.140625" style="96" hidden="1" customWidth="1"/>
    <col min="32" max="32" width="21.42578125" style="96" hidden="1" customWidth="1"/>
    <col min="33" max="33" width="18.7109375" style="96" hidden="1" customWidth="1"/>
    <col min="34" max="34" width="19.140625" style="96" hidden="1" customWidth="1"/>
    <col min="35" max="35" width="1.42578125" style="96" hidden="1" customWidth="1"/>
    <col min="36" max="36" width="17.5703125" style="96" customWidth="1"/>
    <col min="37" max="37" width="20.28515625" style="96" customWidth="1"/>
    <col min="38" max="39" width="18.140625" style="96" customWidth="1"/>
    <col min="40" max="40" width="16.7109375" style="96" customWidth="1"/>
    <col min="41" max="41" width="21.140625" style="96" customWidth="1"/>
    <col min="42" max="42" width="17" style="96" customWidth="1"/>
    <col min="43" max="43" width="18.7109375" style="96" customWidth="1"/>
    <col min="44" max="44" width="17" style="96" customWidth="1"/>
    <col min="45" max="45" width="18" style="96" customWidth="1"/>
    <col min="46" max="46" width="19.85546875" style="96" customWidth="1"/>
    <col min="47" max="47" width="19.42578125" style="96" customWidth="1"/>
    <col min="48" max="48" width="18.5703125" style="96" customWidth="1"/>
    <col min="49" max="49" width="24.5703125" style="96" customWidth="1"/>
    <col min="50" max="50" width="26" style="96" customWidth="1"/>
    <col min="51" max="51" width="17.28515625" style="96" customWidth="1"/>
    <col min="52" max="52" width="19.42578125" style="96" customWidth="1"/>
    <col min="53" max="53" width="18.85546875" style="96" customWidth="1"/>
    <col min="54" max="54" width="23" style="96" customWidth="1"/>
    <col min="55" max="55" width="19.42578125" style="96" customWidth="1"/>
    <col min="56" max="56" width="19.5703125" style="96" customWidth="1"/>
    <col min="57" max="57" width="26.140625" style="96" customWidth="1"/>
    <col min="58" max="58" width="19.28515625" style="96" customWidth="1"/>
    <col min="59" max="59" width="19.85546875" style="96" customWidth="1"/>
    <col min="60" max="60" width="27.140625" style="96" customWidth="1"/>
    <col min="61" max="61" width="20.5703125" style="96" customWidth="1"/>
    <col min="62" max="63" width="19.85546875" style="96" customWidth="1"/>
    <col min="64" max="16384" width="9.140625" style="96"/>
  </cols>
  <sheetData>
    <row r="2" spans="1:64" ht="44.25" hidden="1" customHeight="1" x14ac:dyDescent="0.3">
      <c r="BH2" s="372"/>
      <c r="BI2" s="372"/>
      <c r="BJ2" s="372"/>
      <c r="BK2" s="372"/>
      <c r="BL2" s="46"/>
    </row>
    <row r="3" spans="1:64" ht="44.25" customHeight="1" x14ac:dyDescent="0.3">
      <c r="BH3" s="372" t="s">
        <v>373</v>
      </c>
      <c r="BI3" s="372"/>
      <c r="BJ3" s="372"/>
      <c r="BK3" s="372"/>
    </row>
    <row r="4" spans="1:64" ht="115.5" customHeight="1" x14ac:dyDescent="0.3">
      <c r="A4" s="382" t="s">
        <v>388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G4" s="382"/>
      <c r="AH4" s="382"/>
      <c r="AI4" s="382"/>
      <c r="AJ4" s="382"/>
      <c r="AK4" s="382"/>
      <c r="AL4" s="382"/>
      <c r="AM4" s="382"/>
      <c r="AN4" s="382"/>
      <c r="AO4" s="382"/>
      <c r="AP4" s="382"/>
      <c r="AQ4" s="382"/>
      <c r="AR4" s="382"/>
      <c r="AS4" s="382"/>
      <c r="AT4" s="382"/>
      <c r="AU4" s="382"/>
      <c r="AV4" s="382"/>
      <c r="AW4" s="382"/>
      <c r="AX4" s="382"/>
      <c r="AY4" s="382"/>
      <c r="AZ4" s="382"/>
      <c r="BA4" s="382"/>
      <c r="BB4" s="382"/>
      <c r="BC4" s="382"/>
      <c r="BD4" s="382"/>
      <c r="BE4" s="382"/>
      <c r="BF4" s="382"/>
      <c r="BG4" s="382"/>
      <c r="BH4" s="382"/>
      <c r="BI4" s="382"/>
      <c r="BJ4" s="382"/>
      <c r="BK4" s="382"/>
    </row>
    <row r="5" spans="1:64" ht="45" customHeight="1" x14ac:dyDescent="0.3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BH5" s="408" t="s">
        <v>428</v>
      </c>
      <c r="BI5" s="408"/>
      <c r="BJ5" s="408"/>
      <c r="BK5" s="408"/>
      <c r="BL5" s="97"/>
    </row>
    <row r="6" spans="1:64" ht="76.5" customHeight="1" x14ac:dyDescent="0.3">
      <c r="A6" s="409" t="s">
        <v>0</v>
      </c>
      <c r="B6" s="412" t="s">
        <v>110</v>
      </c>
      <c r="C6" s="415" t="s">
        <v>138</v>
      </c>
      <c r="D6" s="416"/>
      <c r="E6" s="416"/>
      <c r="F6" s="419" t="s">
        <v>41</v>
      </c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20"/>
      <c r="R6" s="421" t="s">
        <v>150</v>
      </c>
      <c r="S6" s="422"/>
      <c r="T6" s="422"/>
      <c r="U6" s="422"/>
      <c r="V6" s="422"/>
      <c r="W6" s="422"/>
      <c r="X6" s="425" t="s">
        <v>41</v>
      </c>
      <c r="Y6" s="425"/>
      <c r="Z6" s="425"/>
      <c r="AA6" s="425"/>
      <c r="AB6" s="425"/>
      <c r="AC6" s="425"/>
      <c r="AD6" s="425"/>
      <c r="AE6" s="425"/>
      <c r="AF6" s="425"/>
      <c r="AG6" s="425"/>
      <c r="AH6" s="425"/>
      <c r="AI6" s="426"/>
      <c r="AJ6" s="437" t="s">
        <v>389</v>
      </c>
      <c r="AK6" s="438"/>
      <c r="AL6" s="441" t="s">
        <v>41</v>
      </c>
      <c r="AM6" s="441"/>
      <c r="AN6" s="441"/>
      <c r="AO6" s="441"/>
      <c r="AP6" s="441"/>
      <c r="AQ6" s="441"/>
      <c r="AR6" s="441"/>
      <c r="AS6" s="442"/>
      <c r="AT6" s="443" t="s">
        <v>391</v>
      </c>
      <c r="AU6" s="444"/>
      <c r="AV6" s="444"/>
      <c r="AW6" s="444"/>
      <c r="AX6" s="444"/>
      <c r="AY6" s="444"/>
      <c r="AZ6" s="447" t="s">
        <v>41</v>
      </c>
      <c r="BA6" s="447"/>
      <c r="BB6" s="447"/>
      <c r="BC6" s="447"/>
      <c r="BD6" s="447"/>
      <c r="BE6" s="447"/>
      <c r="BF6" s="447"/>
      <c r="BG6" s="447"/>
      <c r="BH6" s="447"/>
      <c r="BI6" s="447"/>
      <c r="BJ6" s="447"/>
      <c r="BK6" s="448"/>
    </row>
    <row r="7" spans="1:64" ht="165.75" customHeight="1" x14ac:dyDescent="0.3">
      <c r="A7" s="410"/>
      <c r="B7" s="413"/>
      <c r="C7" s="417"/>
      <c r="D7" s="418"/>
      <c r="E7" s="418"/>
      <c r="F7" s="427" t="s">
        <v>139</v>
      </c>
      <c r="G7" s="427"/>
      <c r="H7" s="427"/>
      <c r="I7" s="427" t="s">
        <v>132</v>
      </c>
      <c r="J7" s="427"/>
      <c r="K7" s="427"/>
      <c r="L7" s="427" t="s">
        <v>131</v>
      </c>
      <c r="M7" s="427"/>
      <c r="N7" s="427"/>
      <c r="O7" s="427" t="s">
        <v>133</v>
      </c>
      <c r="P7" s="427"/>
      <c r="Q7" s="428"/>
      <c r="R7" s="423"/>
      <c r="S7" s="424"/>
      <c r="T7" s="424"/>
      <c r="U7" s="424"/>
      <c r="V7" s="424"/>
      <c r="W7" s="424"/>
      <c r="X7" s="429" t="s">
        <v>134</v>
      </c>
      <c r="Y7" s="429"/>
      <c r="Z7" s="429"/>
      <c r="AA7" s="429" t="s">
        <v>135</v>
      </c>
      <c r="AB7" s="429"/>
      <c r="AC7" s="429"/>
      <c r="AD7" s="429" t="s">
        <v>390</v>
      </c>
      <c r="AE7" s="429"/>
      <c r="AF7" s="429"/>
      <c r="AG7" s="429" t="s">
        <v>136</v>
      </c>
      <c r="AH7" s="429"/>
      <c r="AI7" s="434"/>
      <c r="AJ7" s="439"/>
      <c r="AK7" s="440"/>
      <c r="AL7" s="435" t="s">
        <v>134</v>
      </c>
      <c r="AM7" s="435"/>
      <c r="AN7" s="435" t="s">
        <v>135</v>
      </c>
      <c r="AO7" s="435"/>
      <c r="AP7" s="435" t="s">
        <v>15</v>
      </c>
      <c r="AQ7" s="435"/>
      <c r="AR7" s="435" t="s">
        <v>136</v>
      </c>
      <c r="AS7" s="436"/>
      <c r="AT7" s="445"/>
      <c r="AU7" s="446"/>
      <c r="AV7" s="446"/>
      <c r="AW7" s="446"/>
      <c r="AX7" s="446"/>
      <c r="AY7" s="446"/>
      <c r="AZ7" s="430" t="s">
        <v>134</v>
      </c>
      <c r="BA7" s="430"/>
      <c r="BB7" s="430"/>
      <c r="BC7" s="430" t="s">
        <v>135</v>
      </c>
      <c r="BD7" s="430"/>
      <c r="BE7" s="430"/>
      <c r="BF7" s="430" t="s">
        <v>390</v>
      </c>
      <c r="BG7" s="430"/>
      <c r="BH7" s="430"/>
      <c r="BI7" s="430" t="s">
        <v>136</v>
      </c>
      <c r="BJ7" s="430"/>
      <c r="BK7" s="431"/>
    </row>
    <row r="8" spans="1:64" ht="160.5" customHeight="1" x14ac:dyDescent="0.3">
      <c r="A8" s="411"/>
      <c r="B8" s="414"/>
      <c r="C8" s="222" t="s">
        <v>128</v>
      </c>
      <c r="D8" s="223" t="s">
        <v>149</v>
      </c>
      <c r="E8" s="224" t="s">
        <v>137</v>
      </c>
      <c r="F8" s="225" t="s">
        <v>128</v>
      </c>
      <c r="G8" s="223" t="s">
        <v>149</v>
      </c>
      <c r="H8" s="224" t="s">
        <v>137</v>
      </c>
      <c r="I8" s="225" t="s">
        <v>128</v>
      </c>
      <c r="J8" s="223" t="s">
        <v>149</v>
      </c>
      <c r="K8" s="224" t="s">
        <v>137</v>
      </c>
      <c r="L8" s="225" t="s">
        <v>128</v>
      </c>
      <c r="M8" s="223" t="s">
        <v>149</v>
      </c>
      <c r="N8" s="224" t="s">
        <v>137</v>
      </c>
      <c r="O8" s="225" t="s">
        <v>128</v>
      </c>
      <c r="P8" s="223" t="s">
        <v>149</v>
      </c>
      <c r="Q8" s="226" t="s">
        <v>137</v>
      </c>
      <c r="R8" s="227" t="s">
        <v>370</v>
      </c>
      <c r="S8" s="228" t="s">
        <v>149</v>
      </c>
      <c r="T8" s="229" t="s">
        <v>137</v>
      </c>
      <c r="U8" s="230" t="s">
        <v>371</v>
      </c>
      <c r="V8" s="228" t="s">
        <v>149</v>
      </c>
      <c r="W8" s="229" t="s">
        <v>137</v>
      </c>
      <c r="X8" s="230" t="s">
        <v>128</v>
      </c>
      <c r="Y8" s="228" t="s">
        <v>149</v>
      </c>
      <c r="Z8" s="230" t="s">
        <v>19</v>
      </c>
      <c r="AA8" s="230" t="s">
        <v>128</v>
      </c>
      <c r="AB8" s="228" t="s">
        <v>149</v>
      </c>
      <c r="AC8" s="230" t="s">
        <v>19</v>
      </c>
      <c r="AD8" s="230" t="s">
        <v>128</v>
      </c>
      <c r="AE8" s="228" t="s">
        <v>149</v>
      </c>
      <c r="AF8" s="230" t="s">
        <v>19</v>
      </c>
      <c r="AG8" s="230" t="s">
        <v>128</v>
      </c>
      <c r="AH8" s="228" t="s">
        <v>149</v>
      </c>
      <c r="AI8" s="231" t="s">
        <v>19</v>
      </c>
      <c r="AJ8" s="232" t="s">
        <v>140</v>
      </c>
      <c r="AK8" s="233" t="s">
        <v>37</v>
      </c>
      <c r="AL8" s="233" t="s">
        <v>140</v>
      </c>
      <c r="AM8" s="233" t="s">
        <v>37</v>
      </c>
      <c r="AN8" s="233" t="s">
        <v>140</v>
      </c>
      <c r="AO8" s="233" t="s">
        <v>37</v>
      </c>
      <c r="AP8" s="233" t="s">
        <v>140</v>
      </c>
      <c r="AQ8" s="233" t="s">
        <v>37</v>
      </c>
      <c r="AR8" s="233" t="s">
        <v>140</v>
      </c>
      <c r="AS8" s="234" t="s">
        <v>37</v>
      </c>
      <c r="AT8" s="235" t="s">
        <v>128</v>
      </c>
      <c r="AU8" s="236" t="s">
        <v>149</v>
      </c>
      <c r="AV8" s="237" t="s">
        <v>137</v>
      </c>
      <c r="AW8" s="238" t="s">
        <v>371</v>
      </c>
      <c r="AX8" s="236" t="s">
        <v>149</v>
      </c>
      <c r="AY8" s="237" t="s">
        <v>137</v>
      </c>
      <c r="AZ8" s="225" t="s">
        <v>128</v>
      </c>
      <c r="BA8" s="236" t="s">
        <v>149</v>
      </c>
      <c r="BB8" s="239" t="s">
        <v>19</v>
      </c>
      <c r="BC8" s="225" t="s">
        <v>128</v>
      </c>
      <c r="BD8" s="236" t="s">
        <v>149</v>
      </c>
      <c r="BE8" s="239" t="s">
        <v>19</v>
      </c>
      <c r="BF8" s="225" t="s">
        <v>128</v>
      </c>
      <c r="BG8" s="236" t="s">
        <v>149</v>
      </c>
      <c r="BH8" s="239" t="s">
        <v>19</v>
      </c>
      <c r="BI8" s="225" t="s">
        <v>128</v>
      </c>
      <c r="BJ8" s="236" t="s">
        <v>149</v>
      </c>
      <c r="BK8" s="240" t="s">
        <v>19</v>
      </c>
    </row>
    <row r="9" spans="1:64" s="259" customFormat="1" ht="115.5" customHeight="1" x14ac:dyDescent="0.5">
      <c r="A9" s="432" t="s">
        <v>111</v>
      </c>
      <c r="B9" s="433"/>
      <c r="C9" s="252">
        <f>+F9+I9+L9+O9</f>
        <v>479109</v>
      </c>
      <c r="D9" s="253">
        <f>+G9+J9+M9+P9</f>
        <v>343809</v>
      </c>
      <c r="E9" s="254">
        <f>+D9*100/C9</f>
        <v>71.760079647846311</v>
      </c>
      <c r="F9" s="253">
        <f>SUM(F10:F22)</f>
        <v>16619</v>
      </c>
      <c r="G9" s="253">
        <f>SUM(G10:G22)</f>
        <v>3640</v>
      </c>
      <c r="H9" s="254">
        <f>+G9*100/F9</f>
        <v>21.902641554846863</v>
      </c>
      <c r="I9" s="253">
        <f>SUM(I10:I22)</f>
        <v>55885</v>
      </c>
      <c r="J9" s="253">
        <f>SUM(J10:J22)</f>
        <v>40788</v>
      </c>
      <c r="K9" s="254">
        <f>+J9*100/I9</f>
        <v>72.985595419164355</v>
      </c>
      <c r="L9" s="253">
        <f>SUM(L10:L22)</f>
        <v>6224</v>
      </c>
      <c r="M9" s="253">
        <f>SUM(M10:M22)</f>
        <v>3732</v>
      </c>
      <c r="N9" s="254">
        <f>+M9*100/L9</f>
        <v>59.961439588688947</v>
      </c>
      <c r="O9" s="253">
        <f>SUM(O10:O22)</f>
        <v>400381</v>
      </c>
      <c r="P9" s="253">
        <f>SUM(P10:P22)</f>
        <v>295649</v>
      </c>
      <c r="Q9" s="255">
        <f>+P9*100/O9</f>
        <v>73.841915575414419</v>
      </c>
      <c r="R9" s="256">
        <f>SUM(R10:R22)</f>
        <v>21364.25</v>
      </c>
      <c r="S9" s="253">
        <f>SUM(S10:S22)</f>
        <v>30075</v>
      </c>
      <c r="T9" s="254">
        <f>+S9*100/R9</f>
        <v>140.77255227775373</v>
      </c>
      <c r="U9" s="253">
        <f>SUM(U10:U22)</f>
        <v>767762</v>
      </c>
      <c r="V9" s="253">
        <f>SUM(V10:V22)</f>
        <v>21364.25</v>
      </c>
      <c r="W9" s="254">
        <f>+V9*100/U9</f>
        <v>2.7826657219294519</v>
      </c>
      <c r="X9" s="253">
        <f t="shared" ref="X9:AS9" si="0">SUM(X10:X22)</f>
        <v>4376</v>
      </c>
      <c r="Y9" s="253">
        <f t="shared" si="0"/>
        <v>8147</v>
      </c>
      <c r="Z9" s="253">
        <f t="shared" si="0"/>
        <v>181532</v>
      </c>
      <c r="AA9" s="253">
        <f t="shared" si="0"/>
        <v>6639.25</v>
      </c>
      <c r="AB9" s="253">
        <f t="shared" si="0"/>
        <v>8367</v>
      </c>
      <c r="AC9" s="253">
        <f t="shared" si="0"/>
        <v>217514</v>
      </c>
      <c r="AD9" s="253">
        <f t="shared" si="0"/>
        <v>5378</v>
      </c>
      <c r="AE9" s="253">
        <f t="shared" si="0"/>
        <v>8441</v>
      </c>
      <c r="AF9" s="253">
        <f t="shared" si="0"/>
        <v>193389</v>
      </c>
      <c r="AG9" s="253">
        <f t="shared" si="0"/>
        <v>4971</v>
      </c>
      <c r="AH9" s="253">
        <f t="shared" si="0"/>
        <v>5120</v>
      </c>
      <c r="AI9" s="257">
        <f t="shared" si="0"/>
        <v>175327</v>
      </c>
      <c r="AJ9" s="252">
        <f t="shared" si="0"/>
        <v>2724</v>
      </c>
      <c r="AK9" s="253">
        <f t="shared" si="0"/>
        <v>192189</v>
      </c>
      <c r="AL9" s="253">
        <f t="shared" si="0"/>
        <v>631</v>
      </c>
      <c r="AM9" s="253">
        <f t="shared" si="0"/>
        <v>44226</v>
      </c>
      <c r="AN9" s="253">
        <f t="shared" si="0"/>
        <v>1231</v>
      </c>
      <c r="AO9" s="253">
        <f t="shared" si="0"/>
        <v>98316</v>
      </c>
      <c r="AP9" s="253">
        <f t="shared" si="0"/>
        <v>393</v>
      </c>
      <c r="AQ9" s="253">
        <f t="shared" si="0"/>
        <v>17074</v>
      </c>
      <c r="AR9" s="253">
        <f t="shared" si="0"/>
        <v>597</v>
      </c>
      <c r="AS9" s="258">
        <f t="shared" si="0"/>
        <v>32256</v>
      </c>
      <c r="AT9" s="252">
        <f>+AZ9+BC9+BF9+BI9</f>
        <v>26524.25</v>
      </c>
      <c r="AU9" s="253">
        <f>+BA9+BD9+BG9+BJ9</f>
        <v>31314.65</v>
      </c>
      <c r="AV9" s="254">
        <f>+AU9*100/AT9</f>
        <v>118.06045411274589</v>
      </c>
      <c r="AW9" s="253">
        <f>SUM(AW10:AW22)</f>
        <v>1189684</v>
      </c>
      <c r="AX9" s="253">
        <f>+BB9+BE9+BH9+BK9</f>
        <v>675905</v>
      </c>
      <c r="AY9" s="254">
        <f>+AX9*100/AW9</f>
        <v>56.813826192501537</v>
      </c>
      <c r="AZ9" s="253">
        <f t="shared" ref="AZ9:BK9" si="1">SUM(AZ10:AZ22)</f>
        <v>5252</v>
      </c>
      <c r="BA9" s="253">
        <f t="shared" si="1"/>
        <v>7413</v>
      </c>
      <c r="BB9" s="253">
        <f t="shared" si="1"/>
        <v>142094</v>
      </c>
      <c r="BC9" s="253">
        <f t="shared" si="1"/>
        <v>9528.25</v>
      </c>
      <c r="BD9" s="253">
        <f t="shared" si="1"/>
        <v>10644.65</v>
      </c>
      <c r="BE9" s="253">
        <f t="shared" si="1"/>
        <v>232490</v>
      </c>
      <c r="BF9" s="253">
        <f t="shared" si="1"/>
        <v>5444</v>
      </c>
      <c r="BG9" s="253">
        <f t="shared" si="1"/>
        <v>7309</v>
      </c>
      <c r="BH9" s="253">
        <f t="shared" si="1"/>
        <v>147629</v>
      </c>
      <c r="BI9" s="253">
        <f t="shared" si="1"/>
        <v>6300</v>
      </c>
      <c r="BJ9" s="253">
        <f t="shared" si="1"/>
        <v>5948</v>
      </c>
      <c r="BK9" s="258">
        <f t="shared" si="1"/>
        <v>153692</v>
      </c>
    </row>
    <row r="10" spans="1:64" s="42" customFormat="1" ht="97.5" customHeight="1" x14ac:dyDescent="0.3">
      <c r="A10" s="241">
        <v>1</v>
      </c>
      <c r="B10" s="242" t="s">
        <v>112</v>
      </c>
      <c r="C10" s="192">
        <f t="shared" ref="C10:D22" si="2">+F10+I10+L10+O10</f>
        <v>10853</v>
      </c>
      <c r="D10" s="185">
        <f>+G10+J10+M10+P10</f>
        <v>1715</v>
      </c>
      <c r="E10" s="186">
        <f>+D10*100/C10</f>
        <v>15.802082373537271</v>
      </c>
      <c r="F10" s="243">
        <v>497</v>
      </c>
      <c r="G10" s="186">
        <f>+'Буш вакт'!Q9</f>
        <v>0</v>
      </c>
      <c r="H10" s="186">
        <f>+G10*100/F10</f>
        <v>0</v>
      </c>
      <c r="I10" s="243">
        <v>2165</v>
      </c>
      <c r="J10" s="186">
        <f>+'Буш вакт'!W9</f>
        <v>0</v>
      </c>
      <c r="K10" s="186">
        <f>+J10*100/I10</f>
        <v>0</v>
      </c>
      <c r="L10" s="243">
        <v>202</v>
      </c>
      <c r="M10" s="186">
        <f>+'Буш вакт'!AC9</f>
        <v>17</v>
      </c>
      <c r="N10" s="186">
        <f>+M10*100/L10</f>
        <v>8.4158415841584162</v>
      </c>
      <c r="O10" s="243">
        <v>7989</v>
      </c>
      <c r="P10" s="186">
        <v>1698</v>
      </c>
      <c r="Q10" s="193">
        <f>+P10*100/O10</f>
        <v>21.254224558768307</v>
      </c>
      <c r="R10" s="244">
        <f>+X10+AA10+AD10+AG10</f>
        <v>448</v>
      </c>
      <c r="S10" s="186">
        <f>+Y10+AB10+AE10+AH10</f>
        <v>328</v>
      </c>
      <c r="T10" s="186">
        <f t="shared" ref="T10:T22" si="3">+S10*100/R10</f>
        <v>73.214285714285708</v>
      </c>
      <c r="U10" s="245">
        <f>+Z10+AC10+AF10+AI10</f>
        <v>4275</v>
      </c>
      <c r="V10" s="186">
        <f>+X10+AA10+AD10+AG10</f>
        <v>448</v>
      </c>
      <c r="W10" s="186">
        <f t="shared" ref="W10:W22" si="4">+V10*100/U10</f>
        <v>10.479532163742689</v>
      </c>
      <c r="X10" s="245">
        <f>+'Буш вакт'!D9</f>
        <v>250</v>
      </c>
      <c r="Y10" s="186">
        <f>+'Буш вакт'!R9</f>
        <v>196</v>
      </c>
      <c r="Z10" s="186">
        <f>+'Буш вакт'!S9</f>
        <v>2527</v>
      </c>
      <c r="AA10" s="245">
        <f>+'Буш вакт'!F9</f>
        <v>74</v>
      </c>
      <c r="AB10" s="186">
        <f>+'Буш вакт'!X9</f>
        <v>26</v>
      </c>
      <c r="AC10" s="186">
        <f>+'Буш вакт'!Y9</f>
        <v>336</v>
      </c>
      <c r="AD10" s="245">
        <f>+'Буш вакт'!H9</f>
        <v>45</v>
      </c>
      <c r="AE10" s="186">
        <f>+'Буш вакт'!AD9</f>
        <v>11</v>
      </c>
      <c r="AF10" s="186">
        <f>+'Буш вакт'!AE9</f>
        <v>272</v>
      </c>
      <c r="AG10" s="245">
        <f>+'Буш вакт'!J9</f>
        <v>79</v>
      </c>
      <c r="AH10" s="186">
        <f>+'Буш вакт'!AJ9</f>
        <v>95</v>
      </c>
      <c r="AI10" s="198">
        <f>+'Буш вакт'!AK9</f>
        <v>1140</v>
      </c>
      <c r="AJ10" s="246">
        <f>+AL10+AN10+AP10+AR10</f>
        <v>127</v>
      </c>
      <c r="AK10" s="247">
        <f>+AM10+AO10+AQ10+AS10</f>
        <v>6753</v>
      </c>
      <c r="AL10" s="186">
        <v>9</v>
      </c>
      <c r="AM10" s="186">
        <v>1083</v>
      </c>
      <c r="AN10" s="186">
        <v>27</v>
      </c>
      <c r="AO10" s="186">
        <v>1644</v>
      </c>
      <c r="AP10" s="186">
        <v>10</v>
      </c>
      <c r="AQ10" s="186">
        <v>225</v>
      </c>
      <c r="AR10" s="186">
        <v>81</v>
      </c>
      <c r="AS10" s="193">
        <v>3801</v>
      </c>
      <c r="AT10" s="248">
        <f t="shared" ref="AT10:AU22" si="5">+AZ10+BC10+BF10+BI10</f>
        <v>448</v>
      </c>
      <c r="AU10" s="188">
        <f t="shared" si="5"/>
        <v>328</v>
      </c>
      <c r="AV10" s="249">
        <f>+AU10*100/AT10</f>
        <v>73.214285714285708</v>
      </c>
      <c r="AW10" s="187">
        <v>4800</v>
      </c>
      <c r="AX10" s="188">
        <f t="shared" ref="AX10:AX22" si="6">+BB10+BE10+BH10+BK10</f>
        <v>4275</v>
      </c>
      <c r="AY10" s="187">
        <f>+AX10*100/AW10</f>
        <v>89.0625</v>
      </c>
      <c r="AZ10" s="250">
        <f>+'Буш вакт'!D9</f>
        <v>250</v>
      </c>
      <c r="BA10" s="187">
        <f>+'Буш вакт'!R9</f>
        <v>196</v>
      </c>
      <c r="BB10" s="187">
        <f>+'Буш вакт'!S9</f>
        <v>2527</v>
      </c>
      <c r="BC10" s="250">
        <f>+'Буш вакт'!F9</f>
        <v>74</v>
      </c>
      <c r="BD10" s="187">
        <f>+'Буш вакт'!X9</f>
        <v>26</v>
      </c>
      <c r="BE10" s="187">
        <f>+'Буш вакт'!Y9</f>
        <v>336</v>
      </c>
      <c r="BF10" s="250">
        <f>+'Буш вакт'!H9</f>
        <v>45</v>
      </c>
      <c r="BG10" s="187">
        <f>+'Буш вакт'!AD9</f>
        <v>11</v>
      </c>
      <c r="BH10" s="187">
        <f>+'Буш вакт'!AE9</f>
        <v>272</v>
      </c>
      <c r="BI10" s="250">
        <f>+'Буш вакт'!J9</f>
        <v>79</v>
      </c>
      <c r="BJ10" s="187">
        <f>+'Буш вакт'!AJ9</f>
        <v>95</v>
      </c>
      <c r="BK10" s="251">
        <f>+'Буш вакт'!AK9</f>
        <v>1140</v>
      </c>
    </row>
    <row r="11" spans="1:64" s="42" customFormat="1" ht="97.5" customHeight="1" x14ac:dyDescent="0.3">
      <c r="A11" s="205">
        <v>2</v>
      </c>
      <c r="B11" s="214" t="s">
        <v>113</v>
      </c>
      <c r="C11" s="194">
        <f t="shared" si="2"/>
        <v>2837</v>
      </c>
      <c r="D11" s="181">
        <f t="shared" si="2"/>
        <v>2381</v>
      </c>
      <c r="E11" s="182">
        <f t="shared" ref="E11:E22" si="7">+D11*100/C11</f>
        <v>83.926683115967577</v>
      </c>
      <c r="F11" s="201">
        <f>+'Буш вакт'!C27</f>
        <v>40</v>
      </c>
      <c r="G11" s="182">
        <v>30</v>
      </c>
      <c r="H11" s="182">
        <f t="shared" ref="H11:H22" si="8">+G11*100/F11</f>
        <v>75</v>
      </c>
      <c r="I11" s="201">
        <f>+'Буш вакт'!E27</f>
        <v>237</v>
      </c>
      <c r="J11" s="182">
        <f>+'Буш вакт'!W27</f>
        <v>80</v>
      </c>
      <c r="K11" s="182">
        <f t="shared" ref="K11:K22" si="9">+J11*100/I11</f>
        <v>33.755274261603375</v>
      </c>
      <c r="L11" s="201">
        <f>+'Буш вакт'!G27</f>
        <v>100</v>
      </c>
      <c r="M11" s="182">
        <f>+'Буш вакт'!AC27</f>
        <v>100</v>
      </c>
      <c r="N11" s="182">
        <f t="shared" ref="N11:N22" si="10">+M11*100/L11</f>
        <v>100</v>
      </c>
      <c r="O11" s="201">
        <f>+'Буш вакт'!I27</f>
        <v>2460</v>
      </c>
      <c r="P11" s="182">
        <f>+'Буш вакт'!AI27</f>
        <v>2171</v>
      </c>
      <c r="Q11" s="195">
        <f t="shared" ref="Q11:Q22" si="11">+P11*100/O11</f>
        <v>88.252032520325201</v>
      </c>
      <c r="R11" s="216">
        <f t="shared" ref="R11:S22" si="12">+X11+AA11+AD11+AG11</f>
        <v>2455</v>
      </c>
      <c r="S11" s="182">
        <f t="shared" si="12"/>
        <v>2151</v>
      </c>
      <c r="T11" s="182">
        <f t="shared" si="3"/>
        <v>87.617107942973519</v>
      </c>
      <c r="U11" s="202">
        <f t="shared" ref="U11:U22" si="13">+Z11+AC11+AF11+AI11</f>
        <v>17512</v>
      </c>
      <c r="V11" s="182">
        <f t="shared" ref="V11:V22" si="14">+X11+AA11+AD11+AG11</f>
        <v>2455</v>
      </c>
      <c r="W11" s="182">
        <f t="shared" si="4"/>
        <v>14.018958428506167</v>
      </c>
      <c r="X11" s="202">
        <f>+'Буш вакт'!D27</f>
        <v>764</v>
      </c>
      <c r="Y11" s="182">
        <f>+'Буш вакт'!R27</f>
        <v>694</v>
      </c>
      <c r="Z11" s="182">
        <f>+'Буш вакт'!S27</f>
        <v>2042</v>
      </c>
      <c r="AA11" s="202">
        <f>+'Буш вакт'!F27</f>
        <v>458</v>
      </c>
      <c r="AB11" s="182">
        <f>+'Буш вакт'!X27</f>
        <v>328</v>
      </c>
      <c r="AC11" s="182">
        <f>+'Буш вакт'!Y27</f>
        <v>3592</v>
      </c>
      <c r="AD11" s="202">
        <f>+'Буш вакт'!H27</f>
        <v>469</v>
      </c>
      <c r="AE11" s="182">
        <f>+'Буш вакт'!AD27</f>
        <v>401</v>
      </c>
      <c r="AF11" s="182">
        <f>+'Буш вакт'!AE27</f>
        <v>4751</v>
      </c>
      <c r="AG11" s="202">
        <f>+'Буш вакт'!J27</f>
        <v>764</v>
      </c>
      <c r="AH11" s="182">
        <f>+'Буш вакт'!AJ27</f>
        <v>728</v>
      </c>
      <c r="AI11" s="199">
        <f>+'Буш вакт'!AK27</f>
        <v>7127</v>
      </c>
      <c r="AJ11" s="218">
        <f t="shared" ref="AJ11:AK22" si="15">+AL11+AN11+AP11+AR11</f>
        <v>184</v>
      </c>
      <c r="AK11" s="203">
        <f t="shared" si="15"/>
        <v>7721</v>
      </c>
      <c r="AL11" s="182">
        <f>+'Буш вакт'!N27</f>
        <v>41</v>
      </c>
      <c r="AM11" s="182">
        <f>+'Буш вакт'!O27</f>
        <v>2142</v>
      </c>
      <c r="AN11" s="182">
        <f>+'Буш вакт'!T27</f>
        <v>79</v>
      </c>
      <c r="AO11" s="182">
        <f>+'Буш вакт'!U27</f>
        <v>3491</v>
      </c>
      <c r="AP11" s="182">
        <f>+'Буш вакт'!Z27</f>
        <v>14</v>
      </c>
      <c r="AQ11" s="182">
        <f>+'Буш вакт'!AA27</f>
        <v>212</v>
      </c>
      <c r="AR11" s="182">
        <f>+'Буш вакт'!AF27</f>
        <v>50</v>
      </c>
      <c r="AS11" s="195">
        <f>+'Буш вакт'!AG27</f>
        <v>1876</v>
      </c>
      <c r="AT11" s="220">
        <f t="shared" si="5"/>
        <v>2455</v>
      </c>
      <c r="AU11" s="184">
        <f t="shared" si="5"/>
        <v>2151</v>
      </c>
      <c r="AV11" s="183">
        <f>+AU11*100/AT11</f>
        <v>87.617107942973519</v>
      </c>
      <c r="AW11" s="183">
        <v>15731</v>
      </c>
      <c r="AX11" s="184">
        <f t="shared" si="6"/>
        <v>17512</v>
      </c>
      <c r="AY11" s="183">
        <f t="shared" ref="AY11:AY22" si="16">+AX11*100/AW11</f>
        <v>111.32159430424004</v>
      </c>
      <c r="AZ11" s="204">
        <f>+'Буш вакт'!D27</f>
        <v>764</v>
      </c>
      <c r="BA11" s="183">
        <f>+'Буш вакт'!R27</f>
        <v>694</v>
      </c>
      <c r="BB11" s="183">
        <f>+'Буш вакт'!S27</f>
        <v>2042</v>
      </c>
      <c r="BC11" s="204">
        <f>+'Буш вакт'!F27</f>
        <v>458</v>
      </c>
      <c r="BD11" s="183">
        <f>+'Буш вакт'!X27</f>
        <v>328</v>
      </c>
      <c r="BE11" s="183">
        <f>+'Буш вакт'!Y27</f>
        <v>3592</v>
      </c>
      <c r="BF11" s="204">
        <f>+'Буш вакт'!H27</f>
        <v>469</v>
      </c>
      <c r="BG11" s="183">
        <f>+'Буш вакт'!AD27</f>
        <v>401</v>
      </c>
      <c r="BH11" s="183">
        <f>+'Буш вакт'!AE27</f>
        <v>4751</v>
      </c>
      <c r="BI11" s="204">
        <f>+'Буш вакт'!J27</f>
        <v>764</v>
      </c>
      <c r="BJ11" s="183">
        <f>+'Буш вакт'!AJ27</f>
        <v>728</v>
      </c>
      <c r="BK11" s="206">
        <f>+'Буш вакт'!AK27</f>
        <v>7127</v>
      </c>
    </row>
    <row r="12" spans="1:64" s="42" customFormat="1" ht="97.5" customHeight="1" x14ac:dyDescent="0.3">
      <c r="A12" s="205">
        <v>3</v>
      </c>
      <c r="B12" s="214" t="s">
        <v>114</v>
      </c>
      <c r="C12" s="194">
        <f t="shared" si="2"/>
        <v>41043</v>
      </c>
      <c r="D12" s="181">
        <f t="shared" si="2"/>
        <v>14617</v>
      </c>
      <c r="E12" s="182">
        <f t="shared" si="7"/>
        <v>35.61386838194089</v>
      </c>
      <c r="F12" s="201">
        <f>+'Буш вакт'!C44</f>
        <v>301</v>
      </c>
      <c r="G12" s="182">
        <f>+'Буш вакт'!Q44</f>
        <v>83</v>
      </c>
      <c r="H12" s="182">
        <f t="shared" si="8"/>
        <v>27.574750830564785</v>
      </c>
      <c r="I12" s="201">
        <f>+'Буш вакт'!E44</f>
        <v>4131</v>
      </c>
      <c r="J12" s="182">
        <f>+'Буш вакт'!W44</f>
        <v>4136</v>
      </c>
      <c r="K12" s="182">
        <f t="shared" si="9"/>
        <v>100.12103606874848</v>
      </c>
      <c r="L12" s="201">
        <f>+'Буш вакт'!G44</f>
        <v>395</v>
      </c>
      <c r="M12" s="182">
        <f>+'Буш вакт'!AC44</f>
        <v>61</v>
      </c>
      <c r="N12" s="182">
        <f t="shared" si="10"/>
        <v>15.443037974683545</v>
      </c>
      <c r="O12" s="201">
        <f>+'Буш вакт'!I44</f>
        <v>36216</v>
      </c>
      <c r="P12" s="182">
        <f>+'Буш вакт'!AI44</f>
        <v>10337</v>
      </c>
      <c r="Q12" s="195">
        <f t="shared" si="11"/>
        <v>28.542633090346808</v>
      </c>
      <c r="R12" s="216">
        <f t="shared" si="12"/>
        <v>1412</v>
      </c>
      <c r="S12" s="182">
        <f t="shared" si="12"/>
        <v>6227</v>
      </c>
      <c r="T12" s="182">
        <f t="shared" si="3"/>
        <v>441.0056657223796</v>
      </c>
      <c r="U12" s="202">
        <f t="shared" si="13"/>
        <v>109479</v>
      </c>
      <c r="V12" s="182">
        <f t="shared" si="14"/>
        <v>1412</v>
      </c>
      <c r="W12" s="182">
        <f t="shared" si="4"/>
        <v>1.289745065263658</v>
      </c>
      <c r="X12" s="202">
        <f>+'Буш вакт'!D44</f>
        <v>194</v>
      </c>
      <c r="Y12" s="182">
        <f>+'Буш вакт'!R44</f>
        <v>2041</v>
      </c>
      <c r="Z12" s="182">
        <f>+'Буш вакт'!S44</f>
        <v>31967</v>
      </c>
      <c r="AA12" s="202">
        <f>+'Буш вакт'!F44</f>
        <v>1094</v>
      </c>
      <c r="AB12" s="182">
        <f>+'Буш вакт'!X44</f>
        <v>2451</v>
      </c>
      <c r="AC12" s="182">
        <f>+'Буш вакт'!Y44</f>
        <v>46372</v>
      </c>
      <c r="AD12" s="202">
        <f>+'Буш вакт'!H44</f>
        <v>66</v>
      </c>
      <c r="AE12" s="182">
        <f>+'Буш вакт'!AD44</f>
        <v>984</v>
      </c>
      <c r="AF12" s="182">
        <f>+'Буш вакт'!AE44</f>
        <v>16098</v>
      </c>
      <c r="AG12" s="202">
        <f>+'Буш вакт'!J44</f>
        <v>58</v>
      </c>
      <c r="AH12" s="182">
        <f>+'Буш вакт'!AJ44</f>
        <v>751</v>
      </c>
      <c r="AI12" s="199">
        <f>+'Буш вакт'!AK44</f>
        <v>15042</v>
      </c>
      <c r="AJ12" s="218">
        <f t="shared" si="15"/>
        <v>139</v>
      </c>
      <c r="AK12" s="203">
        <f t="shared" si="15"/>
        <v>7808</v>
      </c>
      <c r="AL12" s="182">
        <f>+'Буш вакт'!N44</f>
        <v>57</v>
      </c>
      <c r="AM12" s="182">
        <f>+'Буш вакт'!O44</f>
        <v>4703</v>
      </c>
      <c r="AN12" s="182">
        <f>+'Буш вакт'!T44</f>
        <v>31</v>
      </c>
      <c r="AO12" s="182">
        <f>+'Буш вакт'!U44</f>
        <v>1434</v>
      </c>
      <c r="AP12" s="182">
        <f>+'Буш вакт'!Z44</f>
        <v>23</v>
      </c>
      <c r="AQ12" s="182">
        <f>+'Буш вакт'!AA44</f>
        <v>577</v>
      </c>
      <c r="AR12" s="182">
        <f>+'Буш вакт'!AF44</f>
        <v>28</v>
      </c>
      <c r="AS12" s="195">
        <f>+'Буш вакт'!AG44</f>
        <v>1094</v>
      </c>
      <c r="AT12" s="220">
        <v>6227</v>
      </c>
      <c r="AU12" s="184">
        <f t="shared" si="5"/>
        <v>6227</v>
      </c>
      <c r="AV12" s="183">
        <f>+AU12*100/AT12</f>
        <v>100</v>
      </c>
      <c r="AW12" s="183">
        <v>440162</v>
      </c>
      <c r="AX12" s="184">
        <f t="shared" si="6"/>
        <v>109479</v>
      </c>
      <c r="AY12" s="183">
        <f t="shared" si="16"/>
        <v>24.872433331364363</v>
      </c>
      <c r="AZ12" s="204">
        <f>+'Буш вакт'!D44</f>
        <v>194</v>
      </c>
      <c r="BA12" s="183">
        <f>+'Буш вакт'!R44</f>
        <v>2041</v>
      </c>
      <c r="BB12" s="183">
        <f>+'Буш вакт'!S44</f>
        <v>31967</v>
      </c>
      <c r="BC12" s="204">
        <f>+'Буш вакт'!F44</f>
        <v>1094</v>
      </c>
      <c r="BD12" s="183">
        <f>+'Буш вакт'!X44</f>
        <v>2451</v>
      </c>
      <c r="BE12" s="183">
        <f>+'Буш вакт'!Y44</f>
        <v>46372</v>
      </c>
      <c r="BF12" s="204">
        <f>+'Буш вакт'!H44</f>
        <v>66</v>
      </c>
      <c r="BG12" s="183">
        <f>+'Буш вакт'!AD44</f>
        <v>984</v>
      </c>
      <c r="BH12" s="183">
        <f>+'Буш вакт'!AE44</f>
        <v>16098</v>
      </c>
      <c r="BI12" s="204">
        <f>+'Буш вакт'!J44</f>
        <v>58</v>
      </c>
      <c r="BJ12" s="183">
        <f>+'Буш вакт'!AJ44</f>
        <v>751</v>
      </c>
      <c r="BK12" s="206">
        <f>+'Буш вакт'!AK44</f>
        <v>15042</v>
      </c>
    </row>
    <row r="13" spans="1:64" s="42" customFormat="1" ht="97.5" customHeight="1" x14ac:dyDescent="0.3">
      <c r="A13" s="205">
        <v>4</v>
      </c>
      <c r="B13" s="214" t="s">
        <v>115</v>
      </c>
      <c r="C13" s="194">
        <f t="shared" si="2"/>
        <v>28467</v>
      </c>
      <c r="D13" s="181">
        <f t="shared" si="2"/>
        <v>22138</v>
      </c>
      <c r="E13" s="182">
        <f t="shared" si="7"/>
        <v>77.767239259493451</v>
      </c>
      <c r="F13" s="201">
        <f>+'Буш вакт'!C58</f>
        <v>918</v>
      </c>
      <c r="G13" s="182">
        <f>+'Буш вакт'!Q58</f>
        <v>67</v>
      </c>
      <c r="H13" s="182">
        <f t="shared" si="8"/>
        <v>7.2984749455337692</v>
      </c>
      <c r="I13" s="201">
        <f>+'Буш вакт'!E58</f>
        <v>2712</v>
      </c>
      <c r="J13" s="182">
        <f>+'Буш вакт'!W58</f>
        <v>3708</v>
      </c>
      <c r="K13" s="182">
        <f t="shared" si="9"/>
        <v>136.72566371681415</v>
      </c>
      <c r="L13" s="201">
        <f>+'Буш вакт'!G58</f>
        <v>149</v>
      </c>
      <c r="M13" s="182">
        <f>+'Буш вакт'!AC58</f>
        <v>133</v>
      </c>
      <c r="N13" s="182">
        <f t="shared" si="10"/>
        <v>89.261744966442947</v>
      </c>
      <c r="O13" s="201">
        <v>24688</v>
      </c>
      <c r="P13" s="182">
        <f>+'Буш вакт'!AI58</f>
        <v>18230</v>
      </c>
      <c r="Q13" s="195">
        <f t="shared" si="11"/>
        <v>73.841542449773172</v>
      </c>
      <c r="R13" s="216">
        <f t="shared" si="12"/>
        <v>213</v>
      </c>
      <c r="S13" s="182">
        <f t="shared" si="12"/>
        <v>790</v>
      </c>
      <c r="T13" s="182">
        <f t="shared" si="3"/>
        <v>370.89201877934272</v>
      </c>
      <c r="U13" s="202">
        <f t="shared" si="13"/>
        <v>8523</v>
      </c>
      <c r="V13" s="182">
        <f t="shared" si="14"/>
        <v>213</v>
      </c>
      <c r="W13" s="182">
        <f t="shared" si="4"/>
        <v>2.4991200281590991</v>
      </c>
      <c r="X13" s="202">
        <f>+'Буш вакт'!D58</f>
        <v>45</v>
      </c>
      <c r="Y13" s="182">
        <f>+'Буш вакт'!R58</f>
        <v>45</v>
      </c>
      <c r="Z13" s="182">
        <f>+'Буш вакт'!S58</f>
        <v>438</v>
      </c>
      <c r="AA13" s="202">
        <f>+'Буш вакт'!F58</f>
        <v>67</v>
      </c>
      <c r="AB13" s="182">
        <f>+'Буш вакт'!X58</f>
        <v>54</v>
      </c>
      <c r="AC13" s="182">
        <f>+'Буш вакт'!Y58</f>
        <v>1387</v>
      </c>
      <c r="AD13" s="202">
        <f>+'Буш вакт'!H58</f>
        <v>101</v>
      </c>
      <c r="AE13" s="182">
        <f>+'Буш вакт'!AD58</f>
        <v>101</v>
      </c>
      <c r="AF13" s="182">
        <f>+'Буш вакт'!AE58</f>
        <v>1357</v>
      </c>
      <c r="AG13" s="202">
        <f>+'Буш вакт'!J58</f>
        <v>0</v>
      </c>
      <c r="AH13" s="182">
        <f>+'Буш вакт'!AJ58</f>
        <v>590</v>
      </c>
      <c r="AI13" s="199">
        <f>+'Буш вакт'!AK58</f>
        <v>5341</v>
      </c>
      <c r="AJ13" s="218">
        <v>70</v>
      </c>
      <c r="AK13" s="203">
        <v>3807</v>
      </c>
      <c r="AL13" s="182">
        <v>140</v>
      </c>
      <c r="AM13" s="182">
        <f>+'Буш вакт'!O58</f>
        <v>1913</v>
      </c>
      <c r="AN13" s="182">
        <v>56</v>
      </c>
      <c r="AO13" s="182">
        <v>1459</v>
      </c>
      <c r="AP13" s="182">
        <f>+'Буш вакт'!Z58</f>
        <v>0</v>
      </c>
      <c r="AQ13" s="182">
        <f>+'Буш вакт'!AA58</f>
        <v>0</v>
      </c>
      <c r="AR13" s="182">
        <f>+'Буш вакт'!AF58</f>
        <v>2</v>
      </c>
      <c r="AS13" s="195">
        <f>+'Буш вакт'!AG58</f>
        <v>118</v>
      </c>
      <c r="AT13" s="220">
        <f t="shared" si="5"/>
        <v>803</v>
      </c>
      <c r="AU13" s="184">
        <f t="shared" si="5"/>
        <v>790</v>
      </c>
      <c r="AV13" s="183">
        <f>+AU13*100/AT13</f>
        <v>98.381070983810716</v>
      </c>
      <c r="AW13" s="183">
        <v>64636</v>
      </c>
      <c r="AX13" s="184">
        <f t="shared" si="6"/>
        <v>8523</v>
      </c>
      <c r="AY13" s="183">
        <f t="shared" si="16"/>
        <v>13.186150133052788</v>
      </c>
      <c r="AZ13" s="204">
        <v>45</v>
      </c>
      <c r="BA13" s="183">
        <f>+'Буш вакт'!R58</f>
        <v>45</v>
      </c>
      <c r="BB13" s="183">
        <f>+'Буш вакт'!S58</f>
        <v>438</v>
      </c>
      <c r="BC13" s="204">
        <f>+'Буш вакт'!F58</f>
        <v>67</v>
      </c>
      <c r="BD13" s="183">
        <f>+'Буш вакт'!X58</f>
        <v>54</v>
      </c>
      <c r="BE13" s="183">
        <f>+'Буш вакт'!Y58</f>
        <v>1387</v>
      </c>
      <c r="BF13" s="204">
        <f>+'Буш вакт'!H58</f>
        <v>101</v>
      </c>
      <c r="BG13" s="183">
        <f>+'Буш вакт'!AD58</f>
        <v>101</v>
      </c>
      <c r="BH13" s="183">
        <f>+'Буш вакт'!AE58</f>
        <v>1357</v>
      </c>
      <c r="BI13" s="204">
        <v>590</v>
      </c>
      <c r="BJ13" s="183">
        <f>+'Буш вакт'!AJ58</f>
        <v>590</v>
      </c>
      <c r="BK13" s="206">
        <f>+'Буш вакт'!AK58</f>
        <v>5341</v>
      </c>
    </row>
    <row r="14" spans="1:64" ht="97.5" customHeight="1" x14ac:dyDescent="0.3">
      <c r="A14" s="205">
        <v>5</v>
      </c>
      <c r="B14" s="214" t="s">
        <v>116</v>
      </c>
      <c r="C14" s="194">
        <f t="shared" si="2"/>
        <v>34646</v>
      </c>
      <c r="D14" s="181">
        <f t="shared" si="2"/>
        <v>8924</v>
      </c>
      <c r="E14" s="182">
        <f t="shared" si="7"/>
        <v>25.757663222305606</v>
      </c>
      <c r="F14" s="201">
        <f>+'Буш вакт'!C72</f>
        <v>162</v>
      </c>
      <c r="G14" s="182">
        <v>47</v>
      </c>
      <c r="H14" s="182">
        <f t="shared" si="8"/>
        <v>29.012345679012345</v>
      </c>
      <c r="I14" s="201">
        <f>+'Буш вакт'!E72</f>
        <v>6907</v>
      </c>
      <c r="J14" s="182">
        <f>+'Буш вакт'!W72</f>
        <v>6907</v>
      </c>
      <c r="K14" s="182">
        <f t="shared" si="9"/>
        <v>100</v>
      </c>
      <c r="L14" s="201">
        <f>+'Буш вакт'!G72</f>
        <v>104</v>
      </c>
      <c r="M14" s="182">
        <f>+'Буш вакт'!AC72</f>
        <v>137</v>
      </c>
      <c r="N14" s="182">
        <f t="shared" si="10"/>
        <v>131.73076923076923</v>
      </c>
      <c r="O14" s="201">
        <f>+'Буш вакт'!I72</f>
        <v>27473</v>
      </c>
      <c r="P14" s="182">
        <f>+'Буш вакт'!AI72</f>
        <v>1833</v>
      </c>
      <c r="Q14" s="195">
        <f t="shared" si="11"/>
        <v>6.6720052415098463</v>
      </c>
      <c r="R14" s="216">
        <f t="shared" si="12"/>
        <v>5617</v>
      </c>
      <c r="S14" s="182">
        <f t="shared" si="12"/>
        <v>5466</v>
      </c>
      <c r="T14" s="182">
        <f t="shared" si="3"/>
        <v>97.311732241409999</v>
      </c>
      <c r="U14" s="202">
        <f t="shared" si="13"/>
        <v>90697</v>
      </c>
      <c r="V14" s="182">
        <f t="shared" si="14"/>
        <v>5617</v>
      </c>
      <c r="W14" s="182">
        <f t="shared" si="4"/>
        <v>6.1931486157204763</v>
      </c>
      <c r="X14" s="202">
        <f>+'Буш вакт'!D72</f>
        <v>169</v>
      </c>
      <c r="Y14" s="182">
        <f>+'Буш вакт'!R72</f>
        <v>18</v>
      </c>
      <c r="Z14" s="182">
        <f>+'Буш вакт'!S72</f>
        <v>227</v>
      </c>
      <c r="AA14" s="202">
        <f>+'Буш вакт'!F72</f>
        <v>2050</v>
      </c>
      <c r="AB14" s="182">
        <f>+'Буш вакт'!X72</f>
        <v>2050</v>
      </c>
      <c r="AC14" s="182">
        <f>+'Буш вакт'!Y72</f>
        <v>32900</v>
      </c>
      <c r="AD14" s="202">
        <f>+'Буш вакт'!H72</f>
        <v>2304</v>
      </c>
      <c r="AE14" s="182">
        <f>+'Буш вакт'!AD72</f>
        <v>2304</v>
      </c>
      <c r="AF14" s="182">
        <f>+'Буш вакт'!AE72</f>
        <v>30656</v>
      </c>
      <c r="AG14" s="202">
        <f>+'Буш вакт'!J72</f>
        <v>1094</v>
      </c>
      <c r="AH14" s="182">
        <f>+'Буш вакт'!AJ72</f>
        <v>1094</v>
      </c>
      <c r="AI14" s="199">
        <f>+'Буш вакт'!AK72</f>
        <v>26914</v>
      </c>
      <c r="AJ14" s="218">
        <f t="shared" si="15"/>
        <v>184</v>
      </c>
      <c r="AK14" s="203">
        <f t="shared" si="15"/>
        <v>6274</v>
      </c>
      <c r="AL14" s="182">
        <v>38</v>
      </c>
      <c r="AM14" s="182">
        <v>1560</v>
      </c>
      <c r="AN14" s="182">
        <v>97</v>
      </c>
      <c r="AO14" s="182">
        <v>2780</v>
      </c>
      <c r="AP14" s="182">
        <v>17</v>
      </c>
      <c r="AQ14" s="182">
        <v>310</v>
      </c>
      <c r="AR14" s="182">
        <v>32</v>
      </c>
      <c r="AS14" s="195">
        <v>1624</v>
      </c>
      <c r="AT14" s="220">
        <f t="shared" si="5"/>
        <v>5617</v>
      </c>
      <c r="AU14" s="184">
        <f t="shared" si="5"/>
        <v>5466</v>
      </c>
      <c r="AV14" s="183">
        <f t="shared" ref="AV14:AV22" si="17">+AU14*100/AT14</f>
        <v>97.311732241409999</v>
      </c>
      <c r="AW14" s="183">
        <v>234965</v>
      </c>
      <c r="AX14" s="184">
        <f t="shared" si="6"/>
        <v>90697</v>
      </c>
      <c r="AY14" s="183">
        <f t="shared" si="16"/>
        <v>38.600217053603728</v>
      </c>
      <c r="AZ14" s="204">
        <f>+'Буш вакт'!D72</f>
        <v>169</v>
      </c>
      <c r="BA14" s="183">
        <f>+'Буш вакт'!R72</f>
        <v>18</v>
      </c>
      <c r="BB14" s="183">
        <f>+'Буш вакт'!S72</f>
        <v>227</v>
      </c>
      <c r="BC14" s="204">
        <f>+'Буш вакт'!F72</f>
        <v>2050</v>
      </c>
      <c r="BD14" s="183">
        <f>+'Буш вакт'!X72</f>
        <v>2050</v>
      </c>
      <c r="BE14" s="183">
        <f>+'Буш вакт'!Y72</f>
        <v>32900</v>
      </c>
      <c r="BF14" s="204">
        <f>+'Буш вакт'!H72</f>
        <v>2304</v>
      </c>
      <c r="BG14" s="183">
        <f>+'Буш вакт'!AD72</f>
        <v>2304</v>
      </c>
      <c r="BH14" s="183">
        <f>+'Буш вакт'!AE72</f>
        <v>30656</v>
      </c>
      <c r="BI14" s="204">
        <f>+'Буш вакт'!J72</f>
        <v>1094</v>
      </c>
      <c r="BJ14" s="183">
        <f>+'Буш вакт'!AJ72</f>
        <v>1094</v>
      </c>
      <c r="BK14" s="206">
        <f>+'Буш вакт'!AK72</f>
        <v>26914</v>
      </c>
    </row>
    <row r="15" spans="1:64" ht="97.5" customHeight="1" x14ac:dyDescent="0.3">
      <c r="A15" s="205">
        <v>6</v>
      </c>
      <c r="B15" s="214" t="s">
        <v>117</v>
      </c>
      <c r="C15" s="194">
        <f t="shared" si="2"/>
        <v>36833</v>
      </c>
      <c r="D15" s="181">
        <f t="shared" si="2"/>
        <v>24942</v>
      </c>
      <c r="E15" s="182">
        <f t="shared" si="7"/>
        <v>67.716449922623738</v>
      </c>
      <c r="F15" s="201">
        <f>+'Буш вакт'!C88</f>
        <v>1927</v>
      </c>
      <c r="G15" s="182">
        <f>+'Буш вакт'!Q88</f>
        <v>397</v>
      </c>
      <c r="H15" s="182">
        <f t="shared" si="8"/>
        <v>20.601971977166581</v>
      </c>
      <c r="I15" s="201">
        <f>+'Буш вакт'!E88</f>
        <v>8358</v>
      </c>
      <c r="J15" s="182">
        <f>+'Буш вакт'!W88</f>
        <v>3943</v>
      </c>
      <c r="K15" s="182">
        <f t="shared" si="9"/>
        <v>47.176357980378079</v>
      </c>
      <c r="L15" s="201">
        <f>+'Буш вакт'!G88</f>
        <v>233</v>
      </c>
      <c r="M15" s="182">
        <f>+'Буш вакт'!AC88</f>
        <v>237</v>
      </c>
      <c r="N15" s="182">
        <f t="shared" si="10"/>
        <v>101.71673819742489</v>
      </c>
      <c r="O15" s="201">
        <f>+'Буш вакт'!I88</f>
        <v>26315</v>
      </c>
      <c r="P15" s="182">
        <f>+'Буш вакт'!AI88</f>
        <v>20365</v>
      </c>
      <c r="Q15" s="195">
        <f t="shared" si="11"/>
        <v>77.389321679650394</v>
      </c>
      <c r="R15" s="216">
        <f t="shared" si="12"/>
        <v>1074</v>
      </c>
      <c r="S15" s="182">
        <f t="shared" si="12"/>
        <v>474</v>
      </c>
      <c r="T15" s="182">
        <f t="shared" si="3"/>
        <v>44.134078212290504</v>
      </c>
      <c r="U15" s="202">
        <f t="shared" si="13"/>
        <v>7128</v>
      </c>
      <c r="V15" s="182">
        <f t="shared" si="14"/>
        <v>1074</v>
      </c>
      <c r="W15" s="182">
        <f t="shared" si="4"/>
        <v>15.067340067340067</v>
      </c>
      <c r="X15" s="202">
        <f>+'Буш вакт'!D88</f>
        <v>935</v>
      </c>
      <c r="Y15" s="182">
        <f>+'Буш вакт'!R88</f>
        <v>337</v>
      </c>
      <c r="Z15" s="182">
        <f>+'Буш вакт'!S88</f>
        <v>5613</v>
      </c>
      <c r="AA15" s="202">
        <f>+'Буш вакт'!F88</f>
        <v>60</v>
      </c>
      <c r="AB15" s="182">
        <f>+'Буш вакт'!X88</f>
        <v>60</v>
      </c>
      <c r="AC15" s="182">
        <f>+'Буш вакт'!Y88</f>
        <v>841</v>
      </c>
      <c r="AD15" s="202">
        <f>+'Буш вакт'!H88</f>
        <v>79</v>
      </c>
      <c r="AE15" s="182">
        <f>+'Буш вакт'!AD88</f>
        <v>77</v>
      </c>
      <c r="AF15" s="182">
        <f>+'Буш вакт'!AE88</f>
        <v>674</v>
      </c>
      <c r="AG15" s="202">
        <f>+'Буш вакт'!J88</f>
        <v>0</v>
      </c>
      <c r="AH15" s="182">
        <f>+'Буш вакт'!AJ88</f>
        <v>0</v>
      </c>
      <c r="AI15" s="199">
        <f>+'Буш вакт'!AK88</f>
        <v>0</v>
      </c>
      <c r="AJ15" s="218">
        <f t="shared" si="15"/>
        <v>31</v>
      </c>
      <c r="AK15" s="203">
        <f t="shared" si="15"/>
        <v>2061</v>
      </c>
      <c r="AL15" s="182">
        <f>+'Буш вакт'!N88</f>
        <v>9</v>
      </c>
      <c r="AM15" s="182">
        <f>+'Буш вакт'!O88</f>
        <v>921</v>
      </c>
      <c r="AN15" s="182">
        <f>+'Буш вакт'!T88</f>
        <v>22</v>
      </c>
      <c r="AO15" s="182">
        <f>+'Буш вакт'!U88</f>
        <v>1140</v>
      </c>
      <c r="AP15" s="182">
        <f>+'Буш вакт'!Z88</f>
        <v>0</v>
      </c>
      <c r="AQ15" s="182">
        <f>+'Буш вакт'!AA88</f>
        <v>0</v>
      </c>
      <c r="AR15" s="182">
        <f>+'Буш вакт'!AF88</f>
        <v>0</v>
      </c>
      <c r="AS15" s="195">
        <f>+'Буш вакт'!AG88</f>
        <v>0</v>
      </c>
      <c r="AT15" s="220">
        <v>1820</v>
      </c>
      <c r="AU15" s="184">
        <v>861</v>
      </c>
      <c r="AV15" s="183">
        <f t="shared" si="17"/>
        <v>47.307692307692307</v>
      </c>
      <c r="AW15" s="183">
        <v>5949</v>
      </c>
      <c r="AX15" s="184">
        <v>12933</v>
      </c>
      <c r="AY15" s="183">
        <f t="shared" si="16"/>
        <v>217.39788199697429</v>
      </c>
      <c r="AZ15" s="204">
        <f>+'Буш вакт'!D88</f>
        <v>935</v>
      </c>
      <c r="BA15" s="183">
        <f>+'Буш вакт'!R88</f>
        <v>337</v>
      </c>
      <c r="BB15" s="183">
        <f>+'Буш вакт'!S88</f>
        <v>5613</v>
      </c>
      <c r="BC15" s="204">
        <f>+'Буш вакт'!F88</f>
        <v>60</v>
      </c>
      <c r="BD15" s="183">
        <f>+'Буш вакт'!X88</f>
        <v>60</v>
      </c>
      <c r="BE15" s="183">
        <f>+'Буш вакт'!Y88</f>
        <v>841</v>
      </c>
      <c r="BF15" s="204">
        <f>+'Буш вакт'!H88</f>
        <v>79</v>
      </c>
      <c r="BG15" s="183">
        <f>+'Буш вакт'!AD88</f>
        <v>77</v>
      </c>
      <c r="BH15" s="183">
        <f>+'Буш вакт'!AE88</f>
        <v>674</v>
      </c>
      <c r="BI15" s="204">
        <v>746</v>
      </c>
      <c r="BJ15" s="183">
        <v>387</v>
      </c>
      <c r="BK15" s="206">
        <v>5805</v>
      </c>
    </row>
    <row r="16" spans="1:64" ht="97.5" customHeight="1" x14ac:dyDescent="0.3">
      <c r="A16" s="205">
        <v>7</v>
      </c>
      <c r="B16" s="214" t="s">
        <v>118</v>
      </c>
      <c r="C16" s="194">
        <f t="shared" si="2"/>
        <v>13836</v>
      </c>
      <c r="D16" s="181">
        <f t="shared" si="2"/>
        <v>24856</v>
      </c>
      <c r="E16" s="182">
        <f t="shared" si="7"/>
        <v>179.6472969066204</v>
      </c>
      <c r="F16" s="201">
        <f>+'Буш вакт'!C100</f>
        <v>486</v>
      </c>
      <c r="G16" s="182">
        <f>+'Буш вакт'!Q100</f>
        <v>211</v>
      </c>
      <c r="H16" s="182">
        <f t="shared" si="8"/>
        <v>43.415637860082306</v>
      </c>
      <c r="I16" s="201">
        <f>+'Буш вакт'!E100</f>
        <v>1013</v>
      </c>
      <c r="J16" s="182">
        <f>+'Буш вакт'!W100</f>
        <v>837</v>
      </c>
      <c r="K16" s="182">
        <f t="shared" si="9"/>
        <v>82.62586377097729</v>
      </c>
      <c r="L16" s="201">
        <f>+'Буш вакт'!G100</f>
        <v>263</v>
      </c>
      <c r="M16" s="182">
        <f>+'Буш вакт'!AC100</f>
        <v>252</v>
      </c>
      <c r="N16" s="182">
        <f t="shared" si="10"/>
        <v>95.817490494296578</v>
      </c>
      <c r="O16" s="201">
        <f>+'Буш вакт'!I100</f>
        <v>12074</v>
      </c>
      <c r="P16" s="182">
        <f>+'Буш вакт'!AI100</f>
        <v>23556</v>
      </c>
      <c r="Q16" s="195">
        <f t="shared" si="11"/>
        <v>195.09690243498426</v>
      </c>
      <c r="R16" s="216">
        <f t="shared" si="12"/>
        <v>1291</v>
      </c>
      <c r="S16" s="182">
        <f t="shared" si="12"/>
        <v>445</v>
      </c>
      <c r="T16" s="182">
        <f t="shared" si="3"/>
        <v>34.469403563129354</v>
      </c>
      <c r="U16" s="202">
        <f t="shared" si="13"/>
        <v>17384</v>
      </c>
      <c r="V16" s="182">
        <f t="shared" si="14"/>
        <v>1291</v>
      </c>
      <c r="W16" s="182">
        <f t="shared" si="4"/>
        <v>7.4263690750115048</v>
      </c>
      <c r="X16" s="202">
        <f>+'Буш вакт'!D100</f>
        <v>284</v>
      </c>
      <c r="Y16" s="182">
        <f>+'Буш вакт'!R100</f>
        <v>154</v>
      </c>
      <c r="Z16" s="182">
        <f>+'Буш вакт'!S100</f>
        <v>2655</v>
      </c>
      <c r="AA16" s="202">
        <f>+'Буш вакт'!F100</f>
        <v>327</v>
      </c>
      <c r="AB16" s="182">
        <f>+'Буш вакт'!X100</f>
        <v>94</v>
      </c>
      <c r="AC16" s="182">
        <f>+'Буш вакт'!Y100</f>
        <v>9843</v>
      </c>
      <c r="AD16" s="202">
        <f>+'Буш вакт'!H100</f>
        <v>393</v>
      </c>
      <c r="AE16" s="182">
        <f>+'Буш вакт'!AD100</f>
        <v>123</v>
      </c>
      <c r="AF16" s="182">
        <f>+'Буш вакт'!AE100</f>
        <v>2318</v>
      </c>
      <c r="AG16" s="202">
        <f>+'Буш вакт'!J100</f>
        <v>287</v>
      </c>
      <c r="AH16" s="182">
        <f>+'Буш вакт'!AJ100</f>
        <v>74</v>
      </c>
      <c r="AI16" s="199">
        <f>+'Буш вакт'!AK100</f>
        <v>2568</v>
      </c>
      <c r="AJ16" s="218">
        <f t="shared" si="15"/>
        <v>0</v>
      </c>
      <c r="AK16" s="203">
        <f t="shared" si="15"/>
        <v>0</v>
      </c>
      <c r="AL16" s="182">
        <f>+'Буш вакт'!N100</f>
        <v>0</v>
      </c>
      <c r="AM16" s="182">
        <f>+'Буш вакт'!O100</f>
        <v>0</v>
      </c>
      <c r="AN16" s="182">
        <f>+'Буш вакт'!T100</f>
        <v>0</v>
      </c>
      <c r="AO16" s="182">
        <f>+'Буш вакт'!U100</f>
        <v>0</v>
      </c>
      <c r="AP16" s="182">
        <f>+'Буш вакт'!Z100</f>
        <v>0</v>
      </c>
      <c r="AQ16" s="182">
        <f>+'Буш вакт'!AA100</f>
        <v>0</v>
      </c>
      <c r="AR16" s="182">
        <f>+'Буш вакт'!AF100</f>
        <v>0</v>
      </c>
      <c r="AS16" s="195">
        <f>+'Буш вакт'!AG100</f>
        <v>0</v>
      </c>
      <c r="AT16" s="220">
        <f t="shared" si="5"/>
        <v>1291</v>
      </c>
      <c r="AU16" s="184">
        <f t="shared" si="5"/>
        <v>445</v>
      </c>
      <c r="AV16" s="183">
        <f t="shared" si="17"/>
        <v>34.469403563129354</v>
      </c>
      <c r="AW16" s="183">
        <v>5282</v>
      </c>
      <c r="AX16" s="184">
        <f t="shared" si="6"/>
        <v>17384</v>
      </c>
      <c r="AY16" s="183">
        <f t="shared" si="16"/>
        <v>329.11775842483905</v>
      </c>
      <c r="AZ16" s="204">
        <f>+'Буш вакт'!D100</f>
        <v>284</v>
      </c>
      <c r="BA16" s="183">
        <f>+'Буш вакт'!R100</f>
        <v>154</v>
      </c>
      <c r="BB16" s="183">
        <f>+'Буш вакт'!S100</f>
        <v>2655</v>
      </c>
      <c r="BC16" s="204">
        <f>+'Буш вакт'!F100</f>
        <v>327</v>
      </c>
      <c r="BD16" s="183">
        <f>+'Буш вакт'!X100</f>
        <v>94</v>
      </c>
      <c r="BE16" s="183">
        <f>+'Буш вакт'!Y100</f>
        <v>9843</v>
      </c>
      <c r="BF16" s="204">
        <f>+'Буш вакт'!H100</f>
        <v>393</v>
      </c>
      <c r="BG16" s="183">
        <f>+'Буш вакт'!AD100</f>
        <v>123</v>
      </c>
      <c r="BH16" s="183">
        <f>+'Буш вакт'!AE100</f>
        <v>2318</v>
      </c>
      <c r="BI16" s="204">
        <f>+'Буш вакт'!J100</f>
        <v>287</v>
      </c>
      <c r="BJ16" s="183">
        <f>+'Буш вакт'!AJ100</f>
        <v>74</v>
      </c>
      <c r="BK16" s="206">
        <f>+'Буш вакт'!AK100</f>
        <v>2568</v>
      </c>
    </row>
    <row r="17" spans="1:63" ht="97.5" customHeight="1" x14ac:dyDescent="0.3">
      <c r="A17" s="205">
        <v>8</v>
      </c>
      <c r="B17" s="214" t="s">
        <v>119</v>
      </c>
      <c r="C17" s="194">
        <f t="shared" si="2"/>
        <v>41195</v>
      </c>
      <c r="D17" s="181">
        <f t="shared" si="2"/>
        <v>10314</v>
      </c>
      <c r="E17" s="182">
        <f t="shared" si="7"/>
        <v>25.037019055710644</v>
      </c>
      <c r="F17" s="201">
        <f>+'Буш вакт'!C114</f>
        <v>973</v>
      </c>
      <c r="G17" s="182">
        <f>+'Буш вакт'!Q114</f>
        <v>178</v>
      </c>
      <c r="H17" s="182">
        <f t="shared" si="8"/>
        <v>18.29393627954779</v>
      </c>
      <c r="I17" s="201">
        <f>+'Буш вакт'!E114</f>
        <v>5282</v>
      </c>
      <c r="J17" s="182">
        <f>+'Буш вакт'!W114</f>
        <v>2406</v>
      </c>
      <c r="K17" s="182">
        <f t="shared" si="9"/>
        <v>45.550927678909503</v>
      </c>
      <c r="L17" s="201">
        <f>+'Буш вакт'!G114</f>
        <v>336</v>
      </c>
      <c r="M17" s="182">
        <f>+'Буш вакт'!AC114</f>
        <v>91</v>
      </c>
      <c r="N17" s="182">
        <f t="shared" si="10"/>
        <v>27.083333333333332</v>
      </c>
      <c r="O17" s="201">
        <f>+'Буш вакт'!I114</f>
        <v>34604</v>
      </c>
      <c r="P17" s="182">
        <f>+'Буш вакт'!AI114</f>
        <v>7639</v>
      </c>
      <c r="Q17" s="195">
        <f t="shared" si="11"/>
        <v>22.075482603167263</v>
      </c>
      <c r="R17" s="216">
        <f t="shared" si="12"/>
        <v>1903</v>
      </c>
      <c r="S17" s="182">
        <f t="shared" si="12"/>
        <v>1522</v>
      </c>
      <c r="T17" s="182">
        <f t="shared" si="3"/>
        <v>79.978980557015234</v>
      </c>
      <c r="U17" s="202">
        <f t="shared" si="13"/>
        <v>44288</v>
      </c>
      <c r="V17" s="182">
        <f t="shared" si="14"/>
        <v>1903</v>
      </c>
      <c r="W17" s="182">
        <f t="shared" si="4"/>
        <v>4.296875</v>
      </c>
      <c r="X17" s="202">
        <f>+'Буш вакт'!D114</f>
        <v>529</v>
      </c>
      <c r="Y17" s="182">
        <f>+'Буш вакт'!R114</f>
        <v>321</v>
      </c>
      <c r="Z17" s="182">
        <f>+'Буш вакт'!S114</f>
        <v>5939</v>
      </c>
      <c r="AA17" s="202">
        <f>+'Буш вакт'!F114</f>
        <v>748</v>
      </c>
      <c r="AB17" s="182">
        <f>+'Буш вакт'!X114</f>
        <v>679</v>
      </c>
      <c r="AC17" s="182">
        <f>+'Буш вакт'!Y114</f>
        <v>28410</v>
      </c>
      <c r="AD17" s="202">
        <f>+'Буш вакт'!H114</f>
        <v>203</v>
      </c>
      <c r="AE17" s="182">
        <f>+'Буш вакт'!AD114</f>
        <v>241</v>
      </c>
      <c r="AF17" s="182">
        <f>+'Буш вакт'!AE114</f>
        <v>4278</v>
      </c>
      <c r="AG17" s="202">
        <f>+'Буш вакт'!J114</f>
        <v>423</v>
      </c>
      <c r="AH17" s="182">
        <f>+'Буш вакт'!AJ114</f>
        <v>281</v>
      </c>
      <c r="AI17" s="199">
        <f>+'Буш вакт'!AK114</f>
        <v>5661</v>
      </c>
      <c r="AJ17" s="218">
        <f t="shared" si="15"/>
        <v>220</v>
      </c>
      <c r="AK17" s="203">
        <f t="shared" si="15"/>
        <v>13056</v>
      </c>
      <c r="AL17" s="182">
        <f>+'Буш вакт'!N114</f>
        <v>26</v>
      </c>
      <c r="AM17" s="182">
        <f>+'Буш вакт'!O114</f>
        <v>2292</v>
      </c>
      <c r="AN17" s="182">
        <f>+'Буш вакт'!T114</f>
        <v>112</v>
      </c>
      <c r="AO17" s="182">
        <f>+'Буш вакт'!U114</f>
        <v>7379</v>
      </c>
      <c r="AP17" s="182">
        <f>+'Буш вакт'!Z114</f>
        <v>63</v>
      </c>
      <c r="AQ17" s="182">
        <f>+'Буш вакт'!AA114</f>
        <v>1719</v>
      </c>
      <c r="AR17" s="182">
        <f>+'Буш вакт'!AF114</f>
        <v>19</v>
      </c>
      <c r="AS17" s="195">
        <f>+'Буш вакт'!AG114</f>
        <v>1666</v>
      </c>
      <c r="AT17" s="220">
        <f t="shared" si="5"/>
        <v>1903</v>
      </c>
      <c r="AU17" s="184">
        <f t="shared" si="5"/>
        <v>1522</v>
      </c>
      <c r="AV17" s="183">
        <f t="shared" si="17"/>
        <v>79.978980557015234</v>
      </c>
      <c r="AW17" s="183">
        <v>82433</v>
      </c>
      <c r="AX17" s="184">
        <f t="shared" si="6"/>
        <v>44288</v>
      </c>
      <c r="AY17" s="183">
        <f t="shared" si="16"/>
        <v>53.726056312399159</v>
      </c>
      <c r="AZ17" s="204">
        <f>+'Буш вакт'!D114</f>
        <v>529</v>
      </c>
      <c r="BA17" s="183">
        <f>+'Буш вакт'!R114</f>
        <v>321</v>
      </c>
      <c r="BB17" s="183">
        <f>+'Буш вакт'!S114</f>
        <v>5939</v>
      </c>
      <c r="BC17" s="204">
        <f>+'Буш вакт'!F114</f>
        <v>748</v>
      </c>
      <c r="BD17" s="183">
        <f>+'Буш вакт'!X114</f>
        <v>679</v>
      </c>
      <c r="BE17" s="183">
        <f>+'Буш вакт'!Y114</f>
        <v>28410</v>
      </c>
      <c r="BF17" s="204">
        <f>+'Буш вакт'!H114</f>
        <v>203</v>
      </c>
      <c r="BG17" s="183">
        <f>+'Буш вакт'!AD114</f>
        <v>241</v>
      </c>
      <c r="BH17" s="183">
        <f>+'Буш вакт'!AE114</f>
        <v>4278</v>
      </c>
      <c r="BI17" s="204">
        <f>+'Буш вакт'!J114</f>
        <v>423</v>
      </c>
      <c r="BJ17" s="183">
        <f>+'Буш вакт'!AJ114</f>
        <v>281</v>
      </c>
      <c r="BK17" s="206">
        <f>+'Буш вакт'!AK114</f>
        <v>5661</v>
      </c>
    </row>
    <row r="18" spans="1:63" ht="97.5" customHeight="1" x14ac:dyDescent="0.3">
      <c r="A18" s="205">
        <v>9</v>
      </c>
      <c r="B18" s="214" t="s">
        <v>120</v>
      </c>
      <c r="C18" s="194">
        <f t="shared" si="2"/>
        <v>6372</v>
      </c>
      <c r="D18" s="181">
        <f t="shared" si="2"/>
        <v>28016</v>
      </c>
      <c r="E18" s="182">
        <f t="shared" si="7"/>
        <v>439.67357187696172</v>
      </c>
      <c r="F18" s="201">
        <f>+'Буш вакт'!C131</f>
        <v>133</v>
      </c>
      <c r="G18" s="182">
        <f>+'Буш вакт'!Q131</f>
        <v>58</v>
      </c>
      <c r="H18" s="182">
        <f t="shared" si="8"/>
        <v>43.609022556390975</v>
      </c>
      <c r="I18" s="201">
        <f>+'Буш вакт'!E131</f>
        <v>265</v>
      </c>
      <c r="J18" s="182">
        <f>+'Буш вакт'!W131</f>
        <v>114</v>
      </c>
      <c r="K18" s="182">
        <f t="shared" si="9"/>
        <v>43.018867924528301</v>
      </c>
      <c r="L18" s="201">
        <f>+'Буш вакт'!G131</f>
        <v>24</v>
      </c>
      <c r="M18" s="182">
        <f>+'Буш вакт'!AC131</f>
        <v>138</v>
      </c>
      <c r="N18" s="182">
        <f t="shared" si="10"/>
        <v>575</v>
      </c>
      <c r="O18" s="201">
        <f>+'Буш вакт'!I131</f>
        <v>5950</v>
      </c>
      <c r="P18" s="182">
        <f>+'Буш вакт'!AI131</f>
        <v>27706</v>
      </c>
      <c r="Q18" s="195">
        <f t="shared" si="11"/>
        <v>465.64705882352939</v>
      </c>
      <c r="R18" s="216">
        <f t="shared" si="12"/>
        <v>1072.25</v>
      </c>
      <c r="S18" s="182">
        <f t="shared" si="12"/>
        <v>2674</v>
      </c>
      <c r="T18" s="182">
        <f t="shared" si="3"/>
        <v>249.38214035905804</v>
      </c>
      <c r="U18" s="202">
        <f t="shared" si="13"/>
        <v>54476</v>
      </c>
      <c r="V18" s="182">
        <f t="shared" si="14"/>
        <v>1072.25</v>
      </c>
      <c r="W18" s="182">
        <f t="shared" si="4"/>
        <v>1.9682979660768045</v>
      </c>
      <c r="X18" s="202">
        <f>+'Буш вакт'!D131</f>
        <v>64</v>
      </c>
      <c r="Y18" s="182">
        <f>+'Буш вакт'!R131</f>
        <v>806</v>
      </c>
      <c r="Z18" s="182">
        <f>+'Буш вакт'!S131</f>
        <v>11432</v>
      </c>
      <c r="AA18" s="202">
        <f>+'Буш вакт'!F131</f>
        <v>24.25</v>
      </c>
      <c r="AB18" s="182">
        <f>+'Буш вакт'!X131</f>
        <v>811</v>
      </c>
      <c r="AC18" s="182">
        <f>+'Буш вакт'!Y131</f>
        <v>17609</v>
      </c>
      <c r="AD18" s="202">
        <f>+'Буш вакт'!H131</f>
        <v>418</v>
      </c>
      <c r="AE18" s="182">
        <f>+'Буш вакт'!AD131</f>
        <v>448</v>
      </c>
      <c r="AF18" s="182">
        <f>+'Буш вакт'!AE131</f>
        <v>9700</v>
      </c>
      <c r="AG18" s="202">
        <f>+'Буш вакт'!J131</f>
        <v>566</v>
      </c>
      <c r="AH18" s="182">
        <f>+'Буш вакт'!AJ131</f>
        <v>609</v>
      </c>
      <c r="AI18" s="199">
        <f>+'Буш вакт'!AK131</f>
        <v>15735</v>
      </c>
      <c r="AJ18" s="218">
        <f t="shared" si="15"/>
        <v>290</v>
      </c>
      <c r="AK18" s="203">
        <f t="shared" si="15"/>
        <v>12903</v>
      </c>
      <c r="AL18" s="182">
        <f>+'Буш вакт'!N131</f>
        <v>92</v>
      </c>
      <c r="AM18" s="182">
        <f>+'Буш вакт'!O131</f>
        <v>5821</v>
      </c>
      <c r="AN18" s="182">
        <f>+'Буш вакт'!T131</f>
        <v>91</v>
      </c>
      <c r="AO18" s="182">
        <f>+'Буш вакт'!U131</f>
        <v>4171</v>
      </c>
      <c r="AP18" s="182">
        <f>+'Буш вакт'!Z131</f>
        <v>38</v>
      </c>
      <c r="AQ18" s="182">
        <f>+'Буш вакт'!AA131</f>
        <v>919</v>
      </c>
      <c r="AR18" s="182">
        <f>+'Буш вакт'!AF131</f>
        <v>69</v>
      </c>
      <c r="AS18" s="195">
        <f>+'Буш вакт'!AG131</f>
        <v>1992</v>
      </c>
      <c r="AT18" s="220">
        <v>2674</v>
      </c>
      <c r="AU18" s="184">
        <f t="shared" si="5"/>
        <v>2674</v>
      </c>
      <c r="AV18" s="183">
        <f t="shared" si="17"/>
        <v>100</v>
      </c>
      <c r="AW18" s="183">
        <v>159445</v>
      </c>
      <c r="AX18" s="184">
        <f t="shared" si="6"/>
        <v>54476</v>
      </c>
      <c r="AY18" s="183">
        <f t="shared" si="16"/>
        <v>34.16601335883847</v>
      </c>
      <c r="AZ18" s="204">
        <f>+'Буш вакт'!D131</f>
        <v>64</v>
      </c>
      <c r="BA18" s="183">
        <f>+'Буш вакт'!R131</f>
        <v>806</v>
      </c>
      <c r="BB18" s="183">
        <f>+'Буш вакт'!S131</f>
        <v>11432</v>
      </c>
      <c r="BC18" s="204">
        <f>+'Буш вакт'!F131</f>
        <v>24.25</v>
      </c>
      <c r="BD18" s="183">
        <f>+'Буш вакт'!X131</f>
        <v>811</v>
      </c>
      <c r="BE18" s="183">
        <f>+'Буш вакт'!Y131</f>
        <v>17609</v>
      </c>
      <c r="BF18" s="204">
        <f>+'Буш вакт'!H131</f>
        <v>418</v>
      </c>
      <c r="BG18" s="183">
        <f>+'Буш вакт'!AD131</f>
        <v>448</v>
      </c>
      <c r="BH18" s="183">
        <f>+'Буш вакт'!AE131</f>
        <v>9700</v>
      </c>
      <c r="BI18" s="204">
        <f>+'Буш вакт'!J131</f>
        <v>566</v>
      </c>
      <c r="BJ18" s="183">
        <f>+'Буш вакт'!AJ131</f>
        <v>609</v>
      </c>
      <c r="BK18" s="206">
        <f>+'Буш вакт'!AK131</f>
        <v>15735</v>
      </c>
    </row>
    <row r="19" spans="1:63" ht="97.5" customHeight="1" x14ac:dyDescent="0.3">
      <c r="A19" s="205">
        <v>10</v>
      </c>
      <c r="B19" s="214" t="s">
        <v>121</v>
      </c>
      <c r="C19" s="194">
        <f t="shared" si="2"/>
        <v>49359</v>
      </c>
      <c r="D19" s="181">
        <f t="shared" si="2"/>
        <v>77036</v>
      </c>
      <c r="E19" s="182">
        <f t="shared" si="7"/>
        <v>156.0728539881278</v>
      </c>
      <c r="F19" s="201">
        <v>507</v>
      </c>
      <c r="G19" s="182">
        <f>+'Буш вакт'!Q143</f>
        <v>453</v>
      </c>
      <c r="H19" s="182">
        <f t="shared" si="8"/>
        <v>89.349112426035504</v>
      </c>
      <c r="I19" s="201">
        <v>3713</v>
      </c>
      <c r="J19" s="182">
        <v>3952</v>
      </c>
      <c r="K19" s="182">
        <f t="shared" si="9"/>
        <v>106.43684352275788</v>
      </c>
      <c r="L19" s="201">
        <v>309</v>
      </c>
      <c r="M19" s="182">
        <f>+'Буш вакт'!AC143</f>
        <v>265</v>
      </c>
      <c r="N19" s="182">
        <f t="shared" si="10"/>
        <v>85.760517799352755</v>
      </c>
      <c r="O19" s="201">
        <v>44830</v>
      </c>
      <c r="P19" s="182">
        <f>+'Буш вакт'!AI143</f>
        <v>72366</v>
      </c>
      <c r="Q19" s="195">
        <f t="shared" si="11"/>
        <v>161.42315413785411</v>
      </c>
      <c r="R19" s="216">
        <f t="shared" si="12"/>
        <v>1757</v>
      </c>
      <c r="S19" s="182">
        <f t="shared" si="12"/>
        <v>2084</v>
      </c>
      <c r="T19" s="182">
        <f t="shared" si="3"/>
        <v>118.61126920887877</v>
      </c>
      <c r="U19" s="202">
        <f t="shared" si="13"/>
        <v>71003</v>
      </c>
      <c r="V19" s="182">
        <f t="shared" si="14"/>
        <v>1757</v>
      </c>
      <c r="W19" s="182">
        <f t="shared" si="4"/>
        <v>2.474543329155106</v>
      </c>
      <c r="X19" s="202">
        <f>+'Буш вакт'!D143</f>
        <v>300</v>
      </c>
      <c r="Y19" s="182">
        <f>+'Буш вакт'!R143</f>
        <v>329</v>
      </c>
      <c r="Z19" s="182">
        <f>+'Буш вакт'!S143</f>
        <v>12236</v>
      </c>
      <c r="AA19" s="202">
        <f>+'Буш вакт'!F143</f>
        <v>379</v>
      </c>
      <c r="AB19" s="182">
        <f>+'Буш вакт'!X143</f>
        <v>292</v>
      </c>
      <c r="AC19" s="182">
        <f>+'Буш вакт'!Y143</f>
        <v>13183</v>
      </c>
      <c r="AD19" s="202">
        <f>+'Буш вакт'!H143</f>
        <v>372</v>
      </c>
      <c r="AE19" s="182">
        <f>+'Буш вакт'!AD143</f>
        <v>565</v>
      </c>
      <c r="AF19" s="182">
        <f>+'Буш вакт'!AE143</f>
        <v>17013</v>
      </c>
      <c r="AG19" s="202">
        <f>+'Буш вакт'!J143</f>
        <v>706</v>
      </c>
      <c r="AH19" s="182">
        <f>+'Буш вакт'!AJ143</f>
        <v>898</v>
      </c>
      <c r="AI19" s="199">
        <f>+'Буш вакт'!AK143</f>
        <v>28571</v>
      </c>
      <c r="AJ19" s="218">
        <f t="shared" si="15"/>
        <v>350</v>
      </c>
      <c r="AK19" s="203">
        <f t="shared" si="15"/>
        <v>25254</v>
      </c>
      <c r="AL19" s="182">
        <v>75</v>
      </c>
      <c r="AM19" s="182">
        <v>7352</v>
      </c>
      <c r="AN19" s="182">
        <v>135</v>
      </c>
      <c r="AO19" s="182">
        <v>9682</v>
      </c>
      <c r="AP19" s="182">
        <v>31</v>
      </c>
      <c r="AQ19" s="182">
        <v>896</v>
      </c>
      <c r="AR19" s="182">
        <v>109</v>
      </c>
      <c r="AS19" s="195">
        <v>7324</v>
      </c>
      <c r="AT19" s="220">
        <v>2084</v>
      </c>
      <c r="AU19" s="184">
        <f t="shared" si="5"/>
        <v>2084</v>
      </c>
      <c r="AV19" s="183">
        <f t="shared" si="17"/>
        <v>100</v>
      </c>
      <c r="AW19" s="183">
        <v>74987</v>
      </c>
      <c r="AX19" s="184">
        <f t="shared" si="6"/>
        <v>71003</v>
      </c>
      <c r="AY19" s="183">
        <f t="shared" si="16"/>
        <v>94.687079093709571</v>
      </c>
      <c r="AZ19" s="204">
        <f>+'Буш вакт'!D143</f>
        <v>300</v>
      </c>
      <c r="BA19" s="183">
        <f>+'Буш вакт'!R143</f>
        <v>329</v>
      </c>
      <c r="BB19" s="183">
        <f>+'Буш вакт'!S143</f>
        <v>12236</v>
      </c>
      <c r="BC19" s="204">
        <f>+'Буш вакт'!F143</f>
        <v>379</v>
      </c>
      <c r="BD19" s="183">
        <f>+'Буш вакт'!X143</f>
        <v>292</v>
      </c>
      <c r="BE19" s="183">
        <f>+'Буш вакт'!Y143</f>
        <v>13183</v>
      </c>
      <c r="BF19" s="204">
        <f>+'Буш вакт'!H143</f>
        <v>372</v>
      </c>
      <c r="BG19" s="183">
        <f>+'Буш вакт'!AD143</f>
        <v>565</v>
      </c>
      <c r="BH19" s="183">
        <f>+'Буш вакт'!AE143</f>
        <v>17013</v>
      </c>
      <c r="BI19" s="204">
        <f>+'Буш вакт'!J143</f>
        <v>706</v>
      </c>
      <c r="BJ19" s="183">
        <f>+'Буш вакт'!AJ143</f>
        <v>898</v>
      </c>
      <c r="BK19" s="206">
        <f>+'Буш вакт'!AK143</f>
        <v>28571</v>
      </c>
    </row>
    <row r="20" spans="1:63" ht="97.5" customHeight="1" x14ac:dyDescent="0.3">
      <c r="A20" s="205">
        <v>11</v>
      </c>
      <c r="B20" s="214" t="s">
        <v>122</v>
      </c>
      <c r="C20" s="194">
        <f t="shared" si="2"/>
        <v>151588</v>
      </c>
      <c r="D20" s="181">
        <f t="shared" si="2"/>
        <v>97052</v>
      </c>
      <c r="E20" s="182">
        <f t="shared" si="7"/>
        <v>64.023537483178089</v>
      </c>
      <c r="F20" s="201">
        <f>+'Буш вакт'!C159</f>
        <v>5252</v>
      </c>
      <c r="G20" s="182">
        <f>+'Буш вакт'!Q159</f>
        <v>456</v>
      </c>
      <c r="H20" s="182">
        <f t="shared" si="8"/>
        <v>8.6824067022086826</v>
      </c>
      <c r="I20" s="201">
        <f>+'Буш вакт'!E159</f>
        <v>10628</v>
      </c>
      <c r="J20" s="182">
        <f>+'Буш вакт'!W159</f>
        <v>10943</v>
      </c>
      <c r="K20" s="182">
        <f t="shared" si="9"/>
        <v>102.96386902521641</v>
      </c>
      <c r="L20" s="201">
        <f>+'Буш вакт'!G159</f>
        <v>493</v>
      </c>
      <c r="M20" s="182">
        <f>+'Буш вакт'!AC159</f>
        <v>579</v>
      </c>
      <c r="N20" s="182">
        <f t="shared" si="10"/>
        <v>117.44421906693712</v>
      </c>
      <c r="O20" s="201">
        <f>+'Буш вакт'!I159</f>
        <v>135215</v>
      </c>
      <c r="P20" s="182">
        <f>+'Буш вакт'!AI159</f>
        <v>85074</v>
      </c>
      <c r="Q20" s="195">
        <f t="shared" si="11"/>
        <v>62.917575712753759</v>
      </c>
      <c r="R20" s="216">
        <f t="shared" si="12"/>
        <v>156</v>
      </c>
      <c r="S20" s="182">
        <f t="shared" si="12"/>
        <v>148</v>
      </c>
      <c r="T20" s="182">
        <f t="shared" si="3"/>
        <v>94.871794871794876</v>
      </c>
      <c r="U20" s="202">
        <f t="shared" si="13"/>
        <v>3281</v>
      </c>
      <c r="V20" s="182">
        <f t="shared" si="14"/>
        <v>156</v>
      </c>
      <c r="W20" s="182">
        <f t="shared" si="4"/>
        <v>4.7546479731789093</v>
      </c>
      <c r="X20" s="202">
        <f>+'Буш вакт'!D159</f>
        <v>20</v>
      </c>
      <c r="Y20" s="182">
        <f>+'Буш вакт'!R159</f>
        <v>20</v>
      </c>
      <c r="Z20" s="182">
        <f>+'Буш вакт'!S159</f>
        <v>184</v>
      </c>
      <c r="AA20" s="202">
        <f>+'Буш вакт'!F159</f>
        <v>136</v>
      </c>
      <c r="AB20" s="182">
        <f>+'Буш вакт'!X159</f>
        <v>128</v>
      </c>
      <c r="AC20" s="182">
        <f>+'Буш вакт'!Y159</f>
        <v>3097</v>
      </c>
      <c r="AD20" s="202">
        <f>+'Буш вакт'!H159</f>
        <v>0</v>
      </c>
      <c r="AE20" s="182">
        <f>+'Буш вакт'!AD159</f>
        <v>0</v>
      </c>
      <c r="AF20" s="182">
        <f>+'Буш вакт'!AE159</f>
        <v>0</v>
      </c>
      <c r="AG20" s="202">
        <f>+'Буш вакт'!J159</f>
        <v>0</v>
      </c>
      <c r="AH20" s="182">
        <f>+'Буш вакт'!AJ159</f>
        <v>0</v>
      </c>
      <c r="AI20" s="199">
        <f>+'Буш вакт'!AK159</f>
        <v>0</v>
      </c>
      <c r="AJ20" s="218">
        <f t="shared" si="15"/>
        <v>187</v>
      </c>
      <c r="AK20" s="203">
        <f t="shared" si="15"/>
        <v>7204</v>
      </c>
      <c r="AL20" s="182">
        <f>+'Буш вакт'!N159</f>
        <v>16</v>
      </c>
      <c r="AM20" s="182">
        <f>+'Буш вакт'!O159</f>
        <v>2027</v>
      </c>
      <c r="AN20" s="182">
        <f>+'Буш вакт'!T159</f>
        <v>125</v>
      </c>
      <c r="AO20" s="182">
        <f>+'Буш вакт'!U159</f>
        <v>3872</v>
      </c>
      <c r="AP20" s="182">
        <f>+'Буш вакт'!Z159</f>
        <v>9</v>
      </c>
      <c r="AQ20" s="182">
        <f>+'Буш вакт'!AA159</f>
        <v>356</v>
      </c>
      <c r="AR20" s="182">
        <f>+'Буш вакт'!AF159</f>
        <v>37</v>
      </c>
      <c r="AS20" s="195">
        <f>+'Буш вакт'!AG159</f>
        <v>949</v>
      </c>
      <c r="AT20" s="220">
        <f t="shared" si="5"/>
        <v>156</v>
      </c>
      <c r="AU20" s="184">
        <f t="shared" si="5"/>
        <v>148</v>
      </c>
      <c r="AV20" s="183">
        <f t="shared" si="17"/>
        <v>94.871794871794876</v>
      </c>
      <c r="AW20" s="183">
        <v>3281</v>
      </c>
      <c r="AX20" s="184">
        <f t="shared" si="6"/>
        <v>3281</v>
      </c>
      <c r="AY20" s="183">
        <f t="shared" si="16"/>
        <v>100</v>
      </c>
      <c r="AZ20" s="204">
        <f>+'Буш вакт'!D159</f>
        <v>20</v>
      </c>
      <c r="BA20" s="183">
        <f>+'Буш вакт'!R159</f>
        <v>20</v>
      </c>
      <c r="BB20" s="183">
        <f>+'Буш вакт'!S159</f>
        <v>184</v>
      </c>
      <c r="BC20" s="204">
        <f>+'Буш вакт'!F159</f>
        <v>136</v>
      </c>
      <c r="BD20" s="183">
        <f>+'Буш вакт'!X159</f>
        <v>128</v>
      </c>
      <c r="BE20" s="183">
        <f>+'Буш вакт'!Y159</f>
        <v>3097</v>
      </c>
      <c r="BF20" s="204">
        <f>+'Буш вакт'!H159</f>
        <v>0</v>
      </c>
      <c r="BG20" s="183">
        <f>+'Буш вакт'!AD159</f>
        <v>0</v>
      </c>
      <c r="BH20" s="183">
        <f>+'Буш вакт'!AE159</f>
        <v>0</v>
      </c>
      <c r="BI20" s="204">
        <f>+'Буш вакт'!J159</f>
        <v>0</v>
      </c>
      <c r="BJ20" s="183">
        <f>+'Буш вакт'!AJ159</f>
        <v>0</v>
      </c>
      <c r="BK20" s="206">
        <f>+'Буш вакт'!AK159</f>
        <v>0</v>
      </c>
    </row>
    <row r="21" spans="1:63" ht="97.5" customHeight="1" x14ac:dyDescent="0.3">
      <c r="A21" s="205">
        <v>12</v>
      </c>
      <c r="B21" s="214" t="s">
        <v>123</v>
      </c>
      <c r="C21" s="194">
        <f t="shared" si="2"/>
        <v>43020</v>
      </c>
      <c r="D21" s="181">
        <f t="shared" si="2"/>
        <v>15909</v>
      </c>
      <c r="E21" s="182">
        <f t="shared" si="7"/>
        <v>36.980474198047418</v>
      </c>
      <c r="F21" s="201">
        <f>+'Буш вакт'!C182</f>
        <v>4300</v>
      </c>
      <c r="G21" s="182">
        <f>+'Буш вакт'!Q182</f>
        <v>830</v>
      </c>
      <c r="H21" s="182">
        <f t="shared" si="8"/>
        <v>19.302325581395348</v>
      </c>
      <c r="I21" s="201">
        <f>+'Буш вакт'!E182</f>
        <v>7810</v>
      </c>
      <c r="J21" s="182">
        <f>+'Буш вакт'!W182</f>
        <v>1881</v>
      </c>
      <c r="K21" s="182">
        <f t="shared" si="9"/>
        <v>24.08450704225352</v>
      </c>
      <c r="L21" s="201">
        <f>+'Буш вакт'!G182</f>
        <v>2710</v>
      </c>
      <c r="M21" s="182">
        <f>+'Буш вакт'!AC182</f>
        <v>861</v>
      </c>
      <c r="N21" s="182">
        <f t="shared" si="10"/>
        <v>31.771217712177123</v>
      </c>
      <c r="O21" s="201">
        <f>+'Буш вакт'!I182</f>
        <v>28200</v>
      </c>
      <c r="P21" s="182">
        <f>+'Буш вакт'!AI182</f>
        <v>12337</v>
      </c>
      <c r="Q21" s="195">
        <f t="shared" si="11"/>
        <v>43.748226950354606</v>
      </c>
      <c r="R21" s="216">
        <f t="shared" si="12"/>
        <v>1983</v>
      </c>
      <c r="S21" s="182">
        <f t="shared" si="12"/>
        <v>3883</v>
      </c>
      <c r="T21" s="182">
        <f t="shared" si="3"/>
        <v>195.81442259203229</v>
      </c>
      <c r="U21" s="202">
        <f t="shared" si="13"/>
        <v>169858</v>
      </c>
      <c r="V21" s="182">
        <f t="shared" si="14"/>
        <v>1983</v>
      </c>
      <c r="W21" s="182">
        <f t="shared" si="4"/>
        <v>1.1674457488019405</v>
      </c>
      <c r="X21" s="202">
        <f>+'Буш вакт'!D182</f>
        <v>411</v>
      </c>
      <c r="Y21" s="182">
        <f>+'Буш вакт'!R182</f>
        <v>1593</v>
      </c>
      <c r="Z21" s="182">
        <f>+'Буш вакт'!S182</f>
        <v>53136</v>
      </c>
      <c r="AA21" s="202">
        <f>+'Буш вакт'!F182</f>
        <v>611</v>
      </c>
      <c r="AB21" s="182">
        <f>+'Буш вакт'!X182</f>
        <v>697</v>
      </c>
      <c r="AC21" s="182">
        <f>+'Буш вакт'!Y182</f>
        <v>29972</v>
      </c>
      <c r="AD21" s="202">
        <f>+'Буш вакт'!H182</f>
        <v>464</v>
      </c>
      <c r="AE21" s="182">
        <f>+'Буш вакт'!AD182</f>
        <v>1593</v>
      </c>
      <c r="AF21" s="182">
        <f>+'Буш вакт'!AE182</f>
        <v>53136</v>
      </c>
      <c r="AG21" s="202">
        <f>+'Буш вакт'!J182</f>
        <v>497</v>
      </c>
      <c r="AH21" s="182">
        <f>+'Буш вакт'!AJ182</f>
        <v>0</v>
      </c>
      <c r="AI21" s="199">
        <f>+'Буш вакт'!AK182</f>
        <v>33614</v>
      </c>
      <c r="AJ21" s="218">
        <f t="shared" si="15"/>
        <v>471</v>
      </c>
      <c r="AK21" s="203">
        <f t="shared" si="15"/>
        <v>49674</v>
      </c>
      <c r="AL21" s="182">
        <f>+'Буш вакт'!N182</f>
        <v>64</v>
      </c>
      <c r="AM21" s="182">
        <f>+'Буш вакт'!O182</f>
        <v>7206</v>
      </c>
      <c r="AN21" s="182">
        <f>+'Буш вакт'!T182</f>
        <v>228</v>
      </c>
      <c r="AO21" s="182">
        <f>+'Буш вакт'!U182</f>
        <v>30632</v>
      </c>
      <c r="AP21" s="182">
        <f>+'Буш вакт'!Z182</f>
        <v>94</v>
      </c>
      <c r="AQ21" s="182">
        <f>+'Буш вакт'!AA182</f>
        <v>5930</v>
      </c>
      <c r="AR21" s="182">
        <f>+'Буш вакт'!AF182</f>
        <v>85</v>
      </c>
      <c r="AS21" s="195">
        <f>+'Буш вакт'!AG182</f>
        <v>5906</v>
      </c>
      <c r="AT21" s="220">
        <v>3883</v>
      </c>
      <c r="AU21" s="184">
        <f t="shared" si="5"/>
        <v>3883</v>
      </c>
      <c r="AV21" s="183">
        <f t="shared" si="17"/>
        <v>100</v>
      </c>
      <c r="AW21" s="183">
        <v>76593</v>
      </c>
      <c r="AX21" s="184">
        <f t="shared" si="6"/>
        <v>169858</v>
      </c>
      <c r="AY21" s="183">
        <f t="shared" si="16"/>
        <v>221.76700220646796</v>
      </c>
      <c r="AZ21" s="204">
        <f>+'Буш вакт'!D182</f>
        <v>411</v>
      </c>
      <c r="BA21" s="183">
        <f>+'Буш вакт'!R182</f>
        <v>1593</v>
      </c>
      <c r="BB21" s="183">
        <f>+'Буш вакт'!S182</f>
        <v>53136</v>
      </c>
      <c r="BC21" s="204">
        <f>+'Буш вакт'!F182</f>
        <v>611</v>
      </c>
      <c r="BD21" s="183">
        <f>+'Буш вакт'!X182</f>
        <v>697</v>
      </c>
      <c r="BE21" s="183">
        <f>+'Буш вакт'!Y182</f>
        <v>29972</v>
      </c>
      <c r="BF21" s="204">
        <f>+'Буш вакт'!H182</f>
        <v>464</v>
      </c>
      <c r="BG21" s="183">
        <f>+'Буш вакт'!AD182</f>
        <v>1593</v>
      </c>
      <c r="BH21" s="183">
        <f>+'Буш вакт'!AE182</f>
        <v>53136</v>
      </c>
      <c r="BI21" s="204">
        <f>+'Буш вакт'!J182</f>
        <v>497</v>
      </c>
      <c r="BJ21" s="183">
        <f>+'Буш вакт'!AJ182</f>
        <v>0</v>
      </c>
      <c r="BK21" s="206">
        <f>+'Буш вакт'!AK182</f>
        <v>33614</v>
      </c>
    </row>
    <row r="22" spans="1:63" ht="97.5" customHeight="1" x14ac:dyDescent="0.3">
      <c r="A22" s="207">
        <v>13</v>
      </c>
      <c r="B22" s="215" t="s">
        <v>124</v>
      </c>
      <c r="C22" s="196">
        <f>+F22+I22+L22+O22</f>
        <v>19060</v>
      </c>
      <c r="D22" s="189">
        <f t="shared" si="2"/>
        <v>15909</v>
      </c>
      <c r="E22" s="190">
        <f t="shared" si="7"/>
        <v>83.467995802728225</v>
      </c>
      <c r="F22" s="208">
        <f>+'Буш вакт'!C202</f>
        <v>1123</v>
      </c>
      <c r="G22" s="190">
        <f>+'Буш вакт'!Q182</f>
        <v>830</v>
      </c>
      <c r="H22" s="190">
        <f t="shared" si="8"/>
        <v>73.909171861086378</v>
      </c>
      <c r="I22" s="208">
        <f>+'Буш вакт'!E202</f>
        <v>2664</v>
      </c>
      <c r="J22" s="190">
        <f>+'Буш вакт'!W182</f>
        <v>1881</v>
      </c>
      <c r="K22" s="190">
        <f t="shared" si="9"/>
        <v>70.608108108108112</v>
      </c>
      <c r="L22" s="208">
        <f>+'Буш вакт'!G202</f>
        <v>906</v>
      </c>
      <c r="M22" s="190">
        <f>+'Буш вакт'!AC182</f>
        <v>861</v>
      </c>
      <c r="N22" s="190">
        <f t="shared" si="10"/>
        <v>95.033112582781456</v>
      </c>
      <c r="O22" s="208">
        <f>+'Буш вакт'!I202</f>
        <v>14367</v>
      </c>
      <c r="P22" s="190">
        <f>+'Буш вакт'!AI182</f>
        <v>12337</v>
      </c>
      <c r="Q22" s="197">
        <f t="shared" si="11"/>
        <v>85.870397438574514</v>
      </c>
      <c r="R22" s="217">
        <f t="shared" si="12"/>
        <v>1983</v>
      </c>
      <c r="S22" s="190">
        <f t="shared" si="12"/>
        <v>3883</v>
      </c>
      <c r="T22" s="190">
        <f t="shared" si="3"/>
        <v>195.81442259203229</v>
      </c>
      <c r="U22" s="209">
        <f t="shared" si="13"/>
        <v>169858</v>
      </c>
      <c r="V22" s="190">
        <f t="shared" si="14"/>
        <v>1983</v>
      </c>
      <c r="W22" s="190">
        <f t="shared" si="4"/>
        <v>1.1674457488019405</v>
      </c>
      <c r="X22" s="209">
        <f>+'Буш вакт'!D182</f>
        <v>411</v>
      </c>
      <c r="Y22" s="190">
        <f>+'Буш вакт'!R182</f>
        <v>1593</v>
      </c>
      <c r="Z22" s="190">
        <f>+'Буш вакт'!S182</f>
        <v>53136</v>
      </c>
      <c r="AA22" s="209">
        <f>+'Буш вакт'!F182</f>
        <v>611</v>
      </c>
      <c r="AB22" s="190">
        <f>+'Буш вакт'!X182</f>
        <v>697</v>
      </c>
      <c r="AC22" s="190">
        <f>+'Буш вакт'!Y182</f>
        <v>29972</v>
      </c>
      <c r="AD22" s="209">
        <f>+'Буш вакт'!H182</f>
        <v>464</v>
      </c>
      <c r="AE22" s="190">
        <f>+'Буш вакт'!AD182</f>
        <v>1593</v>
      </c>
      <c r="AF22" s="190">
        <f>+'Буш вакт'!AE182</f>
        <v>53136</v>
      </c>
      <c r="AG22" s="209">
        <f>+'Буш вакт'!J182</f>
        <v>497</v>
      </c>
      <c r="AH22" s="190">
        <f>+'Буш вакт'!AJ182</f>
        <v>0</v>
      </c>
      <c r="AI22" s="200">
        <f>+'Буш вакт'!AK182</f>
        <v>33614</v>
      </c>
      <c r="AJ22" s="219">
        <f t="shared" si="15"/>
        <v>471</v>
      </c>
      <c r="AK22" s="210">
        <f t="shared" si="15"/>
        <v>49674</v>
      </c>
      <c r="AL22" s="190">
        <f>+'Буш вакт'!N182</f>
        <v>64</v>
      </c>
      <c r="AM22" s="190">
        <f>+'Буш вакт'!O182</f>
        <v>7206</v>
      </c>
      <c r="AN22" s="190">
        <f>+'Буш вакт'!T182</f>
        <v>228</v>
      </c>
      <c r="AO22" s="190">
        <f>+'Буш вакт'!U182</f>
        <v>30632</v>
      </c>
      <c r="AP22" s="190">
        <f>+'Буш вакт'!Z182</f>
        <v>94</v>
      </c>
      <c r="AQ22" s="190">
        <f>+'Буш вакт'!AA182</f>
        <v>5930</v>
      </c>
      <c r="AR22" s="190">
        <f>+'Буш вакт'!AF182</f>
        <v>85</v>
      </c>
      <c r="AS22" s="197">
        <f>+'Буш вакт'!AG182</f>
        <v>5906</v>
      </c>
      <c r="AT22" s="221">
        <f t="shared" si="5"/>
        <v>5807</v>
      </c>
      <c r="AU22" s="211">
        <f t="shared" si="5"/>
        <v>4735.6499999999996</v>
      </c>
      <c r="AV22" s="191">
        <f t="shared" si="17"/>
        <v>81.550714654727045</v>
      </c>
      <c r="AW22" s="191">
        <v>21420</v>
      </c>
      <c r="AX22" s="211">
        <f t="shared" si="6"/>
        <v>72196</v>
      </c>
      <c r="AY22" s="191">
        <f t="shared" si="16"/>
        <v>337.04948646125115</v>
      </c>
      <c r="AZ22" s="212">
        <f>+'Буш вакт'!D202</f>
        <v>1287</v>
      </c>
      <c r="BA22" s="191">
        <f>+'Буш вакт'!R202</f>
        <v>859</v>
      </c>
      <c r="BB22" s="191">
        <f>+'Буш вакт'!S202</f>
        <v>13698</v>
      </c>
      <c r="BC22" s="212">
        <f>+'Буш вакт'!F202</f>
        <v>3500</v>
      </c>
      <c r="BD22" s="191">
        <f>+'Буш вакт'!X202</f>
        <v>2974.65</v>
      </c>
      <c r="BE22" s="191">
        <f>+'Буш вакт'!Y202</f>
        <v>44948</v>
      </c>
      <c r="BF22" s="212">
        <f>+'Буш вакт'!H202</f>
        <v>530</v>
      </c>
      <c r="BG22" s="191">
        <f>+'Буш вакт'!AD202</f>
        <v>461</v>
      </c>
      <c r="BH22" s="191">
        <f>+'Буш вакт'!AE202</f>
        <v>7376</v>
      </c>
      <c r="BI22" s="212">
        <f>+'Буш вакт'!J202</f>
        <v>490</v>
      </c>
      <c r="BJ22" s="191">
        <f>+'Буш вакт'!AJ202</f>
        <v>441.00000000000006</v>
      </c>
      <c r="BK22" s="213">
        <f>+'Буш вакт'!AK202</f>
        <v>6174</v>
      </c>
    </row>
    <row r="23" spans="1:63" x14ac:dyDescent="0.3">
      <c r="AL23" s="43"/>
    </row>
    <row r="24" spans="1:63" x14ac:dyDescent="0.3">
      <c r="AL24" s="43"/>
    </row>
    <row r="25" spans="1:63" x14ac:dyDescent="0.3">
      <c r="AL25" s="43"/>
    </row>
    <row r="26" spans="1:63" x14ac:dyDescent="0.3">
      <c r="AL26" s="43"/>
    </row>
  </sheetData>
  <sheetProtection selectLockedCells="1" selectUnlockedCells="1"/>
  <mergeCells count="31">
    <mergeCell ref="BC7:BE7"/>
    <mergeCell ref="BF7:BH7"/>
    <mergeCell ref="BI7:BK7"/>
    <mergeCell ref="A9:B9"/>
    <mergeCell ref="AD7:AF7"/>
    <mergeCell ref="AG7:AI7"/>
    <mergeCell ref="AL7:AM7"/>
    <mergeCell ref="AN7:AO7"/>
    <mergeCell ref="AP7:AQ7"/>
    <mergeCell ref="AR7:AS7"/>
    <mergeCell ref="AJ6:AK7"/>
    <mergeCell ref="AL6:AS6"/>
    <mergeCell ref="AT6:AY7"/>
    <mergeCell ref="AZ6:BK6"/>
    <mergeCell ref="F7:H7"/>
    <mergeCell ref="BH2:BK2"/>
    <mergeCell ref="BH3:BK3"/>
    <mergeCell ref="A4:BK4"/>
    <mergeCell ref="BH5:BK5"/>
    <mergeCell ref="A6:A8"/>
    <mergeCell ref="B6:B8"/>
    <mergeCell ref="C6:E7"/>
    <mergeCell ref="F6:Q6"/>
    <mergeCell ref="R6:W7"/>
    <mergeCell ref="X6:AI6"/>
    <mergeCell ref="I7:K7"/>
    <mergeCell ref="L7:N7"/>
    <mergeCell ref="O7:Q7"/>
    <mergeCell ref="X7:Z7"/>
    <mergeCell ref="AA7:AC7"/>
    <mergeCell ref="AZ7:BB7"/>
  </mergeCells>
  <printOptions horizontalCentered="1"/>
  <pageMargins left="0.19685039370078741" right="0.15748031496062992" top="0.39370078740157483" bottom="0.27559055118110237" header="0.19685039370078741" footer="0.19685039370078741"/>
  <pageSetup paperSize="9" scal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Бандлик</vt:lpstr>
      <vt:lpstr>Буш вакт</vt:lpstr>
      <vt:lpstr>Свод№1</vt:lpstr>
      <vt:lpstr>Свод№1 (2)</vt:lpstr>
      <vt:lpstr>Свод№2</vt:lpstr>
      <vt:lpstr>Свод№3</vt:lpstr>
      <vt:lpstr>Свод№2 (2)</vt:lpstr>
      <vt:lpstr>Свод№4.</vt:lpstr>
      <vt:lpstr>Свод№4. (2)</vt:lpstr>
      <vt:lpstr>Свод№4. (3)</vt:lpstr>
      <vt:lpstr>Свод№5</vt:lpstr>
      <vt:lpstr>Свод№5 (2)</vt:lpstr>
      <vt:lpstr>Бандлик!Область_печати</vt:lpstr>
      <vt:lpstr>'Буш вакт'!Область_печати</vt:lpstr>
      <vt:lpstr>Свод№1!Область_печати</vt:lpstr>
      <vt:lpstr>'Свод№1 (2)'!Область_печати</vt:lpstr>
      <vt:lpstr>Свод№2!Область_печати</vt:lpstr>
      <vt:lpstr>'Свод№2 (2)'!Область_печати</vt:lpstr>
      <vt:lpstr>Свод№3!Область_печати</vt:lpstr>
      <vt:lpstr>Свод№4.!Область_печати</vt:lpstr>
      <vt:lpstr>'Свод№4. (2)'!Область_печати</vt:lpstr>
      <vt:lpstr>'Свод№4. (3)'!Область_печати</vt:lpstr>
      <vt:lpstr>Свод№5!Область_печати</vt:lpstr>
      <vt:lpstr>'Свод№5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2021-04-04T18:33:32Z</dcterms:modified>
</cp:coreProperties>
</file>